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hidePivotFieldList="1" defaultThemeVersion="124226"/>
  <mc:AlternateContent xmlns:mc="http://schemas.openxmlformats.org/markup-compatibility/2006">
    <mc:Choice Requires="x15">
      <x15ac:absPath xmlns:x15ac="http://schemas.microsoft.com/office/spreadsheetml/2010/11/ac" url="X:\04_ODB_NP_2\0403_NP_TOS\040302_PROJEKT_ROZPOCET_ZMENY\6_ZMENY\Žiadosť_o_zmenu_č.10_Predĺženie NP+DOP aktivita\04a_Príručka zrýchlené vyplácanie\Prílohy\"/>
    </mc:Choice>
  </mc:AlternateContent>
  <bookViews>
    <workbookView xWindow="-120" yWindow="-120" windowWidth="29040" windowHeight="15840" tabRatio="789"/>
  </bookViews>
  <sheets>
    <sheet name="Info k vypĺňaniu" sheetId="17" r:id="rId1"/>
    <sheet name="Príloha č. 2" sheetId="15" r:id="rId2"/>
    <sheet name="Príloha č. 1b" sheetId="13" r:id="rId3"/>
    <sheet name="Implea" sheetId="16" state="hidden" r:id="rId4"/>
    <sheet name="KZ FM" sheetId="19" state="hidden" r:id="rId5"/>
    <sheet name="pomocné" sheetId="10" state="hidden" r:id="rId6"/>
  </sheets>
  <externalReferences>
    <externalReference r:id="rId7"/>
    <externalReference r:id="rId8"/>
  </externalReferences>
  <definedNames>
    <definedName name="_xlnm._FilterDatabase" localSheetId="5" hidden="1">pomocné!$B$12:$C$314</definedName>
    <definedName name="_xlnm._FilterDatabase" localSheetId="1" hidden="1">'Príloha č. 2'!$A$12:$AB$38</definedName>
    <definedName name="_xlnm.Print_Titles" localSheetId="3">Implea!$1:$5</definedName>
    <definedName name="_xlnm.Print_Area" localSheetId="2">'Príloha č. 1b'!$A$1:$H$79</definedName>
    <definedName name="_xlnm.Print_Area" localSheetId="1">'Príloha č. 2'!$A$1:$P$1460</definedName>
  </definedNames>
  <calcPr calcId="152511"/>
  <pivotCaches>
    <pivotCache cacheId="0" r:id="rId9"/>
  </pivotCaches>
</workbook>
</file>

<file path=xl/calcChain.xml><?xml version="1.0" encoding="utf-8"?>
<calcChain xmlns="http://schemas.openxmlformats.org/spreadsheetml/2006/main">
  <c r="F20" i="13" l="1"/>
  <c r="E14" i="13" l="1"/>
  <c r="F92" i="19" l="1"/>
  <c r="F4" i="19" l="1"/>
  <c r="D52" i="15" l="1"/>
  <c r="G11" i="16" l="1"/>
  <c r="D11" i="16"/>
  <c r="M1430" i="15"/>
  <c r="M1417" i="15"/>
  <c r="M1404" i="15"/>
  <c r="M1391" i="15"/>
  <c r="M1378" i="15"/>
  <c r="M1365" i="15"/>
  <c r="M1352" i="15"/>
  <c r="M1339" i="15"/>
  <c r="M1326" i="15"/>
  <c r="M1313" i="15"/>
  <c r="M1300" i="15"/>
  <c r="M1287" i="15"/>
  <c r="M1274" i="15"/>
  <c r="M1261" i="15"/>
  <c r="M1248" i="15"/>
  <c r="M1235" i="15"/>
  <c r="M1222" i="15"/>
  <c r="M1209" i="15"/>
  <c r="M1196" i="15"/>
  <c r="M1183" i="15"/>
  <c r="M1170" i="15"/>
  <c r="M1157" i="15"/>
  <c r="M1144" i="15"/>
  <c r="M1131" i="15"/>
  <c r="M1118" i="15"/>
  <c r="M1105" i="15"/>
  <c r="M1092" i="15"/>
  <c r="M1079" i="15"/>
  <c r="M1066" i="15"/>
  <c r="M1053" i="15"/>
  <c r="M1040" i="15"/>
  <c r="M1027" i="15"/>
  <c r="M1014" i="15"/>
  <c r="M1001" i="15"/>
  <c r="M988" i="15"/>
  <c r="M975" i="15"/>
  <c r="M962" i="15"/>
  <c r="M949" i="15"/>
  <c r="M936" i="15"/>
  <c r="M923" i="15"/>
  <c r="M910" i="15"/>
  <c r="M897" i="15"/>
  <c r="M884" i="15"/>
  <c r="M871" i="15"/>
  <c r="M858" i="15"/>
  <c r="M845" i="15"/>
  <c r="M832" i="15"/>
  <c r="M819" i="15"/>
  <c r="M806" i="15"/>
  <c r="M793" i="15"/>
  <c r="M780" i="15"/>
  <c r="M767" i="15"/>
  <c r="M754" i="15"/>
  <c r="M741" i="15"/>
  <c r="M728" i="15"/>
  <c r="M715" i="15"/>
  <c r="M702" i="15"/>
  <c r="M689" i="15"/>
  <c r="M663" i="15"/>
  <c r="M650" i="15"/>
  <c r="M637" i="15"/>
  <c r="M624" i="15"/>
  <c r="M611" i="15"/>
  <c r="M598" i="15"/>
  <c r="M585" i="15"/>
  <c r="M572" i="15"/>
  <c r="M559" i="15"/>
  <c r="M546" i="15"/>
  <c r="M533" i="15"/>
  <c r="M520" i="15"/>
  <c r="M507" i="15"/>
  <c r="M494" i="15"/>
  <c r="M481" i="15"/>
  <c r="M468" i="15"/>
  <c r="M455" i="15"/>
  <c r="M442" i="15"/>
  <c r="M429" i="15"/>
  <c r="M416" i="15"/>
  <c r="M403" i="15"/>
  <c r="M390" i="15"/>
  <c r="M377" i="15"/>
  <c r="M364" i="15"/>
  <c r="M351" i="15"/>
  <c r="M338" i="15"/>
  <c r="M325" i="15"/>
  <c r="M312" i="15"/>
  <c r="M299" i="15"/>
  <c r="M286" i="15"/>
  <c r="M273" i="15"/>
  <c r="M260" i="15"/>
  <c r="M247" i="15"/>
  <c r="M234" i="15"/>
  <c r="M221" i="15"/>
  <c r="M208" i="15"/>
  <c r="M195" i="15"/>
  <c r="M182" i="15"/>
  <c r="M169" i="15"/>
  <c r="M156" i="15"/>
  <c r="M143" i="15"/>
  <c r="M130" i="15"/>
  <c r="M117" i="15"/>
  <c r="M104" i="15"/>
  <c r="M91" i="15"/>
  <c r="M78" i="15"/>
  <c r="M65" i="15"/>
  <c r="M52" i="15"/>
  <c r="M676" i="15"/>
  <c r="E11" i="16" l="1"/>
  <c r="F5" i="19"/>
  <c r="F94" i="19"/>
  <c r="F65" i="19"/>
  <c r="G65" i="19"/>
  <c r="F66" i="19"/>
  <c r="G66" i="19"/>
  <c r="F67" i="19"/>
  <c r="G67" i="19"/>
  <c r="F68" i="19"/>
  <c r="G68" i="19"/>
  <c r="F69" i="19"/>
  <c r="G69" i="19"/>
  <c r="F70" i="19"/>
  <c r="G70" i="19"/>
  <c r="F71" i="19"/>
  <c r="G71" i="19"/>
  <c r="F72" i="19"/>
  <c r="G72" i="19"/>
  <c r="F73" i="19"/>
  <c r="G73" i="19"/>
  <c r="F74" i="19"/>
  <c r="G74" i="19"/>
  <c r="F75" i="19"/>
  <c r="G75" i="19"/>
  <c r="F76" i="19"/>
  <c r="G76" i="19"/>
  <c r="F77" i="19"/>
  <c r="G77" i="19"/>
  <c r="F78" i="19"/>
  <c r="G78" i="19"/>
  <c r="F79" i="19"/>
  <c r="G79" i="19"/>
  <c r="F64" i="19"/>
  <c r="G64" i="19"/>
  <c r="B11" i="16" l="1"/>
  <c r="H62" i="19" l="1"/>
  <c r="E62" i="19"/>
  <c r="H41" i="19"/>
  <c r="E41" i="19"/>
  <c r="C11" i="16" l="1"/>
  <c r="Z24" i="10"/>
  <c r="F101" i="19" l="1"/>
  <c r="G85" i="19" l="1"/>
  <c r="J85" i="19"/>
  <c r="G86" i="19"/>
  <c r="J86" i="19"/>
  <c r="G87" i="19"/>
  <c r="J87" i="19"/>
  <c r="G88" i="19"/>
  <c r="J88" i="19"/>
  <c r="F95" i="19" l="1"/>
  <c r="F96" i="19"/>
  <c r="F98" i="19" s="1"/>
  <c r="D65" i="15" l="1"/>
  <c r="D39" i="15"/>
  <c r="D26" i="15"/>
  <c r="D13" i="15"/>
  <c r="O104" i="15"/>
  <c r="L1441" i="15" l="1"/>
  <c r="K1441" i="15"/>
  <c r="J1441" i="15"/>
  <c r="H1441" i="15"/>
  <c r="L1440" i="15"/>
  <c r="K1440" i="15"/>
  <c r="J1440" i="15"/>
  <c r="H1440" i="15"/>
  <c r="L1439" i="15"/>
  <c r="K1439" i="15"/>
  <c r="J1439" i="15"/>
  <c r="H1439" i="15"/>
  <c r="L1438" i="15"/>
  <c r="K1438" i="15"/>
  <c r="J1438" i="15"/>
  <c r="H1438" i="15"/>
  <c r="L1437" i="15"/>
  <c r="K1437" i="15"/>
  <c r="J1437" i="15"/>
  <c r="H1437" i="15"/>
  <c r="L1436" i="15"/>
  <c r="K1436" i="15"/>
  <c r="J1436" i="15"/>
  <c r="H1436" i="15"/>
  <c r="L1435" i="15"/>
  <c r="K1435" i="15"/>
  <c r="J1435" i="15"/>
  <c r="H1435" i="15"/>
  <c r="L1434" i="15"/>
  <c r="K1434" i="15"/>
  <c r="J1434" i="15"/>
  <c r="H1434" i="15"/>
  <c r="L1433" i="15"/>
  <c r="K1433" i="15"/>
  <c r="J1433" i="15"/>
  <c r="H1433" i="15"/>
  <c r="C1433" i="15"/>
  <c r="C1434" i="15" s="1"/>
  <c r="C1435" i="15" s="1"/>
  <c r="C1436" i="15" s="1"/>
  <c r="C1437" i="15" s="1"/>
  <c r="C1438" i="15" s="1"/>
  <c r="C1439" i="15" s="1"/>
  <c r="C1440" i="15" s="1"/>
  <c r="C1441" i="15" s="1"/>
  <c r="L1432" i="15"/>
  <c r="K1432" i="15"/>
  <c r="J1432" i="15"/>
  <c r="H1432" i="15"/>
  <c r="O1430" i="15"/>
  <c r="D1430" i="15"/>
  <c r="L1428" i="15"/>
  <c r="K1428" i="15"/>
  <c r="J1428" i="15"/>
  <c r="H1428" i="15"/>
  <c r="L1427" i="15"/>
  <c r="K1427" i="15"/>
  <c r="J1427" i="15"/>
  <c r="H1427" i="15"/>
  <c r="L1426" i="15"/>
  <c r="K1426" i="15"/>
  <c r="J1426" i="15"/>
  <c r="H1426" i="15"/>
  <c r="L1425" i="15"/>
  <c r="K1425" i="15"/>
  <c r="J1425" i="15"/>
  <c r="H1425" i="15"/>
  <c r="L1424" i="15"/>
  <c r="K1424" i="15"/>
  <c r="J1424" i="15"/>
  <c r="H1424" i="15"/>
  <c r="L1423" i="15"/>
  <c r="K1423" i="15"/>
  <c r="J1423" i="15"/>
  <c r="H1423" i="15"/>
  <c r="L1422" i="15"/>
  <c r="K1422" i="15"/>
  <c r="J1422" i="15"/>
  <c r="H1422" i="15"/>
  <c r="L1421" i="15"/>
  <c r="K1421" i="15"/>
  <c r="J1421" i="15"/>
  <c r="H1421" i="15"/>
  <c r="L1420" i="15"/>
  <c r="K1420" i="15"/>
  <c r="J1420" i="15"/>
  <c r="H1420" i="15"/>
  <c r="C1420" i="15"/>
  <c r="C1421" i="15" s="1"/>
  <c r="C1422" i="15" s="1"/>
  <c r="C1423" i="15" s="1"/>
  <c r="C1424" i="15" s="1"/>
  <c r="C1425" i="15" s="1"/>
  <c r="C1426" i="15" s="1"/>
  <c r="C1427" i="15" s="1"/>
  <c r="C1428" i="15" s="1"/>
  <c r="L1419" i="15"/>
  <c r="K1419" i="15"/>
  <c r="J1419" i="15"/>
  <c r="H1419" i="15"/>
  <c r="O1417" i="15"/>
  <c r="D1417" i="15"/>
  <c r="L1415" i="15"/>
  <c r="K1415" i="15"/>
  <c r="J1415" i="15"/>
  <c r="H1415" i="15"/>
  <c r="L1414" i="15"/>
  <c r="K1414" i="15"/>
  <c r="J1414" i="15"/>
  <c r="H1414" i="15"/>
  <c r="L1413" i="15"/>
  <c r="K1413" i="15"/>
  <c r="J1413" i="15"/>
  <c r="H1413" i="15"/>
  <c r="L1412" i="15"/>
  <c r="K1412" i="15"/>
  <c r="J1412" i="15"/>
  <c r="H1412" i="15"/>
  <c r="L1411" i="15"/>
  <c r="K1411" i="15"/>
  <c r="J1411" i="15"/>
  <c r="H1411" i="15"/>
  <c r="L1410" i="15"/>
  <c r="K1410" i="15"/>
  <c r="J1410" i="15"/>
  <c r="H1410" i="15"/>
  <c r="L1409" i="15"/>
  <c r="K1409" i="15"/>
  <c r="J1409" i="15"/>
  <c r="H1409" i="15"/>
  <c r="L1408" i="15"/>
  <c r="K1408" i="15"/>
  <c r="J1408" i="15"/>
  <c r="H1408" i="15"/>
  <c r="L1407" i="15"/>
  <c r="K1407" i="15"/>
  <c r="J1407" i="15"/>
  <c r="H1407" i="15"/>
  <c r="C1407" i="15"/>
  <c r="C1408" i="15" s="1"/>
  <c r="C1409" i="15" s="1"/>
  <c r="C1410" i="15" s="1"/>
  <c r="C1411" i="15" s="1"/>
  <c r="C1412" i="15" s="1"/>
  <c r="C1413" i="15" s="1"/>
  <c r="C1414" i="15" s="1"/>
  <c r="C1415" i="15" s="1"/>
  <c r="L1406" i="15"/>
  <c r="K1406" i="15"/>
  <c r="J1406" i="15"/>
  <c r="H1406" i="15"/>
  <c r="O1404" i="15"/>
  <c r="D1404" i="15"/>
  <c r="L1402" i="15"/>
  <c r="K1402" i="15"/>
  <c r="J1402" i="15"/>
  <c r="H1402" i="15"/>
  <c r="L1401" i="15"/>
  <c r="K1401" i="15"/>
  <c r="J1401" i="15"/>
  <c r="H1401" i="15"/>
  <c r="L1400" i="15"/>
  <c r="K1400" i="15"/>
  <c r="J1400" i="15"/>
  <c r="H1400" i="15"/>
  <c r="L1399" i="15"/>
  <c r="K1399" i="15"/>
  <c r="J1399" i="15"/>
  <c r="H1399" i="15"/>
  <c r="L1398" i="15"/>
  <c r="K1398" i="15"/>
  <c r="J1398" i="15"/>
  <c r="H1398" i="15"/>
  <c r="L1397" i="15"/>
  <c r="K1397" i="15"/>
  <c r="J1397" i="15"/>
  <c r="H1397" i="15"/>
  <c r="L1396" i="15"/>
  <c r="K1396" i="15"/>
  <c r="J1396" i="15"/>
  <c r="H1396" i="15"/>
  <c r="L1395" i="15"/>
  <c r="K1395" i="15"/>
  <c r="J1395" i="15"/>
  <c r="H1395" i="15"/>
  <c r="L1394" i="15"/>
  <c r="K1394" i="15"/>
  <c r="J1394" i="15"/>
  <c r="H1394" i="15"/>
  <c r="C1394" i="15"/>
  <c r="C1395" i="15" s="1"/>
  <c r="C1396" i="15" s="1"/>
  <c r="C1397" i="15" s="1"/>
  <c r="C1398" i="15" s="1"/>
  <c r="C1399" i="15" s="1"/>
  <c r="C1400" i="15" s="1"/>
  <c r="C1401" i="15" s="1"/>
  <c r="C1402" i="15" s="1"/>
  <c r="L1393" i="15"/>
  <c r="K1393" i="15"/>
  <c r="J1393" i="15"/>
  <c r="H1393" i="15"/>
  <c r="O1391" i="15"/>
  <c r="D1391" i="15"/>
  <c r="L1389" i="15"/>
  <c r="K1389" i="15"/>
  <c r="J1389" i="15"/>
  <c r="H1389" i="15"/>
  <c r="L1388" i="15"/>
  <c r="K1388" i="15"/>
  <c r="J1388" i="15"/>
  <c r="H1388" i="15"/>
  <c r="L1387" i="15"/>
  <c r="K1387" i="15"/>
  <c r="J1387" i="15"/>
  <c r="H1387" i="15"/>
  <c r="L1386" i="15"/>
  <c r="K1386" i="15"/>
  <c r="J1386" i="15"/>
  <c r="H1386" i="15"/>
  <c r="L1385" i="15"/>
  <c r="K1385" i="15"/>
  <c r="J1385" i="15"/>
  <c r="H1385" i="15"/>
  <c r="L1384" i="15"/>
  <c r="K1384" i="15"/>
  <c r="J1384" i="15"/>
  <c r="H1384" i="15"/>
  <c r="L1383" i="15"/>
  <c r="K1383" i="15"/>
  <c r="J1383" i="15"/>
  <c r="H1383" i="15"/>
  <c r="L1382" i="15"/>
  <c r="K1382" i="15"/>
  <c r="J1382" i="15"/>
  <c r="H1382" i="15"/>
  <c r="L1381" i="15"/>
  <c r="K1381" i="15"/>
  <c r="J1381" i="15"/>
  <c r="H1381" i="15"/>
  <c r="C1381" i="15"/>
  <c r="C1382" i="15" s="1"/>
  <c r="C1383" i="15" s="1"/>
  <c r="C1384" i="15" s="1"/>
  <c r="C1385" i="15" s="1"/>
  <c r="C1386" i="15" s="1"/>
  <c r="C1387" i="15" s="1"/>
  <c r="C1388" i="15" s="1"/>
  <c r="C1389" i="15" s="1"/>
  <c r="L1380" i="15"/>
  <c r="K1380" i="15"/>
  <c r="J1380" i="15"/>
  <c r="H1380" i="15"/>
  <c r="O1378" i="15"/>
  <c r="D1378" i="15"/>
  <c r="L1376" i="15"/>
  <c r="K1376" i="15"/>
  <c r="J1376" i="15"/>
  <c r="H1376" i="15"/>
  <c r="L1375" i="15"/>
  <c r="K1375" i="15"/>
  <c r="J1375" i="15"/>
  <c r="H1375" i="15"/>
  <c r="L1374" i="15"/>
  <c r="K1374" i="15"/>
  <c r="J1374" i="15"/>
  <c r="H1374" i="15"/>
  <c r="L1373" i="15"/>
  <c r="K1373" i="15"/>
  <c r="J1373" i="15"/>
  <c r="H1373" i="15"/>
  <c r="L1372" i="15"/>
  <c r="K1372" i="15"/>
  <c r="J1372" i="15"/>
  <c r="H1372" i="15"/>
  <c r="L1371" i="15"/>
  <c r="K1371" i="15"/>
  <c r="J1371" i="15"/>
  <c r="H1371" i="15"/>
  <c r="L1370" i="15"/>
  <c r="K1370" i="15"/>
  <c r="J1370" i="15"/>
  <c r="H1370" i="15"/>
  <c r="L1369" i="15"/>
  <c r="K1369" i="15"/>
  <c r="J1369" i="15"/>
  <c r="H1369" i="15"/>
  <c r="L1368" i="15"/>
  <c r="K1368" i="15"/>
  <c r="J1368" i="15"/>
  <c r="H1368" i="15"/>
  <c r="C1368" i="15"/>
  <c r="C1369" i="15" s="1"/>
  <c r="C1370" i="15" s="1"/>
  <c r="C1371" i="15" s="1"/>
  <c r="C1372" i="15" s="1"/>
  <c r="C1373" i="15" s="1"/>
  <c r="C1374" i="15" s="1"/>
  <c r="C1375" i="15" s="1"/>
  <c r="C1376" i="15" s="1"/>
  <c r="L1367" i="15"/>
  <c r="K1367" i="15"/>
  <c r="J1367" i="15"/>
  <c r="H1367" i="15"/>
  <c r="O1365" i="15"/>
  <c r="D1365" i="15"/>
  <c r="L1363" i="15"/>
  <c r="K1363" i="15"/>
  <c r="J1363" i="15"/>
  <c r="H1363" i="15"/>
  <c r="L1362" i="15"/>
  <c r="K1362" i="15"/>
  <c r="J1362" i="15"/>
  <c r="H1362" i="15"/>
  <c r="L1361" i="15"/>
  <c r="K1361" i="15"/>
  <c r="J1361" i="15"/>
  <c r="H1361" i="15"/>
  <c r="L1360" i="15"/>
  <c r="K1360" i="15"/>
  <c r="J1360" i="15"/>
  <c r="H1360" i="15"/>
  <c r="L1359" i="15"/>
  <c r="K1359" i="15"/>
  <c r="J1359" i="15"/>
  <c r="H1359" i="15"/>
  <c r="L1358" i="15"/>
  <c r="K1358" i="15"/>
  <c r="J1358" i="15"/>
  <c r="H1358" i="15"/>
  <c r="L1357" i="15"/>
  <c r="K1357" i="15"/>
  <c r="J1357" i="15"/>
  <c r="H1357" i="15"/>
  <c r="L1356" i="15"/>
  <c r="K1356" i="15"/>
  <c r="J1356" i="15"/>
  <c r="H1356" i="15"/>
  <c r="L1355" i="15"/>
  <c r="K1355" i="15"/>
  <c r="J1355" i="15"/>
  <c r="H1355" i="15"/>
  <c r="C1355" i="15"/>
  <c r="C1356" i="15" s="1"/>
  <c r="C1357" i="15" s="1"/>
  <c r="C1358" i="15" s="1"/>
  <c r="C1359" i="15" s="1"/>
  <c r="C1360" i="15" s="1"/>
  <c r="C1361" i="15" s="1"/>
  <c r="C1362" i="15" s="1"/>
  <c r="C1363" i="15" s="1"/>
  <c r="L1354" i="15"/>
  <c r="K1354" i="15"/>
  <c r="J1354" i="15"/>
  <c r="H1354" i="15"/>
  <c r="O1352" i="15"/>
  <c r="D1352" i="15"/>
  <c r="L1350" i="15"/>
  <c r="K1350" i="15"/>
  <c r="J1350" i="15"/>
  <c r="H1350" i="15"/>
  <c r="L1349" i="15"/>
  <c r="K1349" i="15"/>
  <c r="J1349" i="15"/>
  <c r="H1349" i="15"/>
  <c r="L1348" i="15"/>
  <c r="K1348" i="15"/>
  <c r="J1348" i="15"/>
  <c r="H1348" i="15"/>
  <c r="L1347" i="15"/>
  <c r="K1347" i="15"/>
  <c r="J1347" i="15"/>
  <c r="H1347" i="15"/>
  <c r="L1346" i="15"/>
  <c r="K1346" i="15"/>
  <c r="J1346" i="15"/>
  <c r="H1346" i="15"/>
  <c r="L1345" i="15"/>
  <c r="K1345" i="15"/>
  <c r="J1345" i="15"/>
  <c r="H1345" i="15"/>
  <c r="L1344" i="15"/>
  <c r="K1344" i="15"/>
  <c r="J1344" i="15"/>
  <c r="H1344" i="15"/>
  <c r="L1343" i="15"/>
  <c r="K1343" i="15"/>
  <c r="J1343" i="15"/>
  <c r="H1343" i="15"/>
  <c r="L1342" i="15"/>
  <c r="K1342" i="15"/>
  <c r="J1342" i="15"/>
  <c r="H1342" i="15"/>
  <c r="C1342" i="15"/>
  <c r="C1343" i="15" s="1"/>
  <c r="C1344" i="15" s="1"/>
  <c r="C1345" i="15" s="1"/>
  <c r="C1346" i="15" s="1"/>
  <c r="C1347" i="15" s="1"/>
  <c r="C1348" i="15" s="1"/>
  <c r="C1349" i="15" s="1"/>
  <c r="C1350" i="15" s="1"/>
  <c r="L1341" i="15"/>
  <c r="K1341" i="15"/>
  <c r="J1341" i="15"/>
  <c r="H1341" i="15"/>
  <c r="O1339" i="15"/>
  <c r="D1339" i="15"/>
  <c r="L1337" i="15"/>
  <c r="K1337" i="15"/>
  <c r="J1337" i="15"/>
  <c r="H1337" i="15"/>
  <c r="L1336" i="15"/>
  <c r="K1336" i="15"/>
  <c r="J1336" i="15"/>
  <c r="H1336" i="15"/>
  <c r="L1335" i="15"/>
  <c r="K1335" i="15"/>
  <c r="J1335" i="15"/>
  <c r="H1335" i="15"/>
  <c r="L1334" i="15"/>
  <c r="K1334" i="15"/>
  <c r="J1334" i="15"/>
  <c r="H1334" i="15"/>
  <c r="L1333" i="15"/>
  <c r="K1333" i="15"/>
  <c r="J1333" i="15"/>
  <c r="H1333" i="15"/>
  <c r="L1332" i="15"/>
  <c r="K1332" i="15"/>
  <c r="J1332" i="15"/>
  <c r="H1332" i="15"/>
  <c r="L1331" i="15"/>
  <c r="K1331" i="15"/>
  <c r="J1331" i="15"/>
  <c r="H1331" i="15"/>
  <c r="L1330" i="15"/>
  <c r="K1330" i="15"/>
  <c r="J1330" i="15"/>
  <c r="H1330" i="15"/>
  <c r="L1329" i="15"/>
  <c r="K1329" i="15"/>
  <c r="J1329" i="15"/>
  <c r="H1329" i="15"/>
  <c r="C1329" i="15"/>
  <c r="C1330" i="15" s="1"/>
  <c r="C1331" i="15" s="1"/>
  <c r="C1332" i="15" s="1"/>
  <c r="C1333" i="15" s="1"/>
  <c r="C1334" i="15" s="1"/>
  <c r="C1335" i="15" s="1"/>
  <c r="C1336" i="15" s="1"/>
  <c r="C1337" i="15" s="1"/>
  <c r="L1328" i="15"/>
  <c r="K1328" i="15"/>
  <c r="J1328" i="15"/>
  <c r="H1328" i="15"/>
  <c r="O1326" i="15"/>
  <c r="D1326" i="15"/>
  <c r="L1324" i="15"/>
  <c r="K1324" i="15"/>
  <c r="J1324" i="15"/>
  <c r="H1324" i="15"/>
  <c r="L1323" i="15"/>
  <c r="K1323" i="15"/>
  <c r="J1323" i="15"/>
  <c r="H1323" i="15"/>
  <c r="L1322" i="15"/>
  <c r="K1322" i="15"/>
  <c r="J1322" i="15"/>
  <c r="H1322" i="15"/>
  <c r="L1321" i="15"/>
  <c r="K1321" i="15"/>
  <c r="J1321" i="15"/>
  <c r="H1321" i="15"/>
  <c r="L1320" i="15"/>
  <c r="K1320" i="15"/>
  <c r="J1320" i="15"/>
  <c r="H1320" i="15"/>
  <c r="L1319" i="15"/>
  <c r="K1319" i="15"/>
  <c r="J1319" i="15"/>
  <c r="H1319" i="15"/>
  <c r="L1318" i="15"/>
  <c r="K1318" i="15"/>
  <c r="J1318" i="15"/>
  <c r="H1318" i="15"/>
  <c r="L1317" i="15"/>
  <c r="K1317" i="15"/>
  <c r="J1317" i="15"/>
  <c r="H1317" i="15"/>
  <c r="L1316" i="15"/>
  <c r="K1316" i="15"/>
  <c r="J1316" i="15"/>
  <c r="H1316" i="15"/>
  <c r="C1316" i="15"/>
  <c r="C1317" i="15" s="1"/>
  <c r="C1318" i="15" s="1"/>
  <c r="C1319" i="15" s="1"/>
  <c r="C1320" i="15" s="1"/>
  <c r="C1321" i="15" s="1"/>
  <c r="C1322" i="15" s="1"/>
  <c r="C1323" i="15" s="1"/>
  <c r="C1324" i="15" s="1"/>
  <c r="L1315" i="15"/>
  <c r="K1315" i="15"/>
  <c r="J1315" i="15"/>
  <c r="H1315" i="15"/>
  <c r="O1313" i="15"/>
  <c r="D1313" i="15"/>
  <c r="L1311" i="15"/>
  <c r="K1311" i="15"/>
  <c r="J1311" i="15"/>
  <c r="H1311" i="15"/>
  <c r="L1310" i="15"/>
  <c r="K1310" i="15"/>
  <c r="J1310" i="15"/>
  <c r="H1310" i="15"/>
  <c r="L1309" i="15"/>
  <c r="K1309" i="15"/>
  <c r="J1309" i="15"/>
  <c r="H1309" i="15"/>
  <c r="L1308" i="15"/>
  <c r="K1308" i="15"/>
  <c r="J1308" i="15"/>
  <c r="H1308" i="15"/>
  <c r="L1307" i="15"/>
  <c r="K1307" i="15"/>
  <c r="J1307" i="15"/>
  <c r="H1307" i="15"/>
  <c r="L1306" i="15"/>
  <c r="K1306" i="15"/>
  <c r="J1306" i="15"/>
  <c r="H1306" i="15"/>
  <c r="L1305" i="15"/>
  <c r="K1305" i="15"/>
  <c r="J1305" i="15"/>
  <c r="H1305" i="15"/>
  <c r="L1304" i="15"/>
  <c r="K1304" i="15"/>
  <c r="J1304" i="15"/>
  <c r="H1304" i="15"/>
  <c r="L1303" i="15"/>
  <c r="K1303" i="15"/>
  <c r="J1303" i="15"/>
  <c r="H1303" i="15"/>
  <c r="C1303" i="15"/>
  <c r="C1304" i="15" s="1"/>
  <c r="C1305" i="15" s="1"/>
  <c r="C1306" i="15" s="1"/>
  <c r="C1307" i="15" s="1"/>
  <c r="C1308" i="15" s="1"/>
  <c r="C1309" i="15" s="1"/>
  <c r="C1310" i="15" s="1"/>
  <c r="C1311" i="15" s="1"/>
  <c r="L1302" i="15"/>
  <c r="K1302" i="15"/>
  <c r="J1302" i="15"/>
  <c r="H1302" i="15"/>
  <c r="O1300" i="15"/>
  <c r="D1300" i="15"/>
  <c r="L1298" i="15"/>
  <c r="K1298" i="15"/>
  <c r="J1298" i="15"/>
  <c r="H1298" i="15"/>
  <c r="L1297" i="15"/>
  <c r="K1297" i="15"/>
  <c r="J1297" i="15"/>
  <c r="H1297" i="15"/>
  <c r="L1296" i="15"/>
  <c r="K1296" i="15"/>
  <c r="J1296" i="15"/>
  <c r="H1296" i="15"/>
  <c r="L1295" i="15"/>
  <c r="K1295" i="15"/>
  <c r="J1295" i="15"/>
  <c r="H1295" i="15"/>
  <c r="L1294" i="15"/>
  <c r="K1294" i="15"/>
  <c r="J1294" i="15"/>
  <c r="H1294" i="15"/>
  <c r="L1293" i="15"/>
  <c r="K1293" i="15"/>
  <c r="J1293" i="15"/>
  <c r="H1293" i="15"/>
  <c r="L1292" i="15"/>
  <c r="K1292" i="15"/>
  <c r="J1292" i="15"/>
  <c r="H1292" i="15"/>
  <c r="L1291" i="15"/>
  <c r="K1291" i="15"/>
  <c r="J1291" i="15"/>
  <c r="H1291" i="15"/>
  <c r="L1290" i="15"/>
  <c r="K1290" i="15"/>
  <c r="J1290" i="15"/>
  <c r="H1290" i="15"/>
  <c r="C1290" i="15"/>
  <c r="C1291" i="15" s="1"/>
  <c r="C1292" i="15" s="1"/>
  <c r="C1293" i="15" s="1"/>
  <c r="C1294" i="15" s="1"/>
  <c r="C1295" i="15" s="1"/>
  <c r="C1296" i="15" s="1"/>
  <c r="C1297" i="15" s="1"/>
  <c r="C1298" i="15" s="1"/>
  <c r="L1289" i="15"/>
  <c r="K1289" i="15"/>
  <c r="J1289" i="15"/>
  <c r="H1289" i="15"/>
  <c r="O1287" i="15"/>
  <c r="D1287" i="15"/>
  <c r="L1285" i="15"/>
  <c r="K1285" i="15"/>
  <c r="J1285" i="15"/>
  <c r="H1285" i="15"/>
  <c r="L1284" i="15"/>
  <c r="K1284" i="15"/>
  <c r="J1284" i="15"/>
  <c r="H1284" i="15"/>
  <c r="L1283" i="15"/>
  <c r="K1283" i="15"/>
  <c r="J1283" i="15"/>
  <c r="H1283" i="15"/>
  <c r="L1282" i="15"/>
  <c r="K1282" i="15"/>
  <c r="J1282" i="15"/>
  <c r="H1282" i="15"/>
  <c r="L1281" i="15"/>
  <c r="K1281" i="15"/>
  <c r="J1281" i="15"/>
  <c r="H1281" i="15"/>
  <c r="L1280" i="15"/>
  <c r="K1280" i="15"/>
  <c r="J1280" i="15"/>
  <c r="H1280" i="15"/>
  <c r="L1279" i="15"/>
  <c r="K1279" i="15"/>
  <c r="J1279" i="15"/>
  <c r="H1279" i="15"/>
  <c r="L1278" i="15"/>
  <c r="K1278" i="15"/>
  <c r="J1278" i="15"/>
  <c r="H1278" i="15"/>
  <c r="L1277" i="15"/>
  <c r="K1277" i="15"/>
  <c r="J1277" i="15"/>
  <c r="H1277" i="15"/>
  <c r="C1277" i="15"/>
  <c r="C1278" i="15" s="1"/>
  <c r="C1279" i="15" s="1"/>
  <c r="C1280" i="15" s="1"/>
  <c r="C1281" i="15" s="1"/>
  <c r="C1282" i="15" s="1"/>
  <c r="C1283" i="15" s="1"/>
  <c r="C1284" i="15" s="1"/>
  <c r="C1285" i="15" s="1"/>
  <c r="L1276" i="15"/>
  <c r="K1276" i="15"/>
  <c r="J1276" i="15"/>
  <c r="H1276" i="15"/>
  <c r="O1274" i="15"/>
  <c r="D1274" i="15"/>
  <c r="L1272" i="15"/>
  <c r="K1272" i="15"/>
  <c r="J1272" i="15"/>
  <c r="H1272" i="15"/>
  <c r="L1271" i="15"/>
  <c r="K1271" i="15"/>
  <c r="J1271" i="15"/>
  <c r="H1271" i="15"/>
  <c r="L1270" i="15"/>
  <c r="K1270" i="15"/>
  <c r="J1270" i="15"/>
  <c r="H1270" i="15"/>
  <c r="L1269" i="15"/>
  <c r="K1269" i="15"/>
  <c r="J1269" i="15"/>
  <c r="H1269" i="15"/>
  <c r="L1268" i="15"/>
  <c r="K1268" i="15"/>
  <c r="J1268" i="15"/>
  <c r="H1268" i="15"/>
  <c r="L1267" i="15"/>
  <c r="K1267" i="15"/>
  <c r="J1267" i="15"/>
  <c r="H1267" i="15"/>
  <c r="L1266" i="15"/>
  <c r="K1266" i="15"/>
  <c r="J1266" i="15"/>
  <c r="H1266" i="15"/>
  <c r="L1265" i="15"/>
  <c r="K1265" i="15"/>
  <c r="J1265" i="15"/>
  <c r="H1265" i="15"/>
  <c r="L1264" i="15"/>
  <c r="K1264" i="15"/>
  <c r="J1264" i="15"/>
  <c r="H1264" i="15"/>
  <c r="C1264" i="15"/>
  <c r="C1265" i="15" s="1"/>
  <c r="C1266" i="15" s="1"/>
  <c r="C1267" i="15" s="1"/>
  <c r="C1268" i="15" s="1"/>
  <c r="C1269" i="15" s="1"/>
  <c r="C1270" i="15" s="1"/>
  <c r="C1271" i="15" s="1"/>
  <c r="C1272" i="15" s="1"/>
  <c r="L1263" i="15"/>
  <c r="K1263" i="15"/>
  <c r="J1263" i="15"/>
  <c r="H1263" i="15"/>
  <c r="O1261" i="15"/>
  <c r="D1261" i="15"/>
  <c r="L1259" i="15"/>
  <c r="K1259" i="15"/>
  <c r="J1259" i="15"/>
  <c r="H1259" i="15"/>
  <c r="L1258" i="15"/>
  <c r="K1258" i="15"/>
  <c r="J1258" i="15"/>
  <c r="H1258" i="15"/>
  <c r="L1257" i="15"/>
  <c r="K1257" i="15"/>
  <c r="J1257" i="15"/>
  <c r="H1257" i="15"/>
  <c r="L1256" i="15"/>
  <c r="K1256" i="15"/>
  <c r="J1256" i="15"/>
  <c r="H1256" i="15"/>
  <c r="L1255" i="15"/>
  <c r="K1255" i="15"/>
  <c r="J1255" i="15"/>
  <c r="H1255" i="15"/>
  <c r="L1254" i="15"/>
  <c r="K1254" i="15"/>
  <c r="J1254" i="15"/>
  <c r="H1254" i="15"/>
  <c r="L1253" i="15"/>
  <c r="K1253" i="15"/>
  <c r="J1253" i="15"/>
  <c r="H1253" i="15"/>
  <c r="L1252" i="15"/>
  <c r="K1252" i="15"/>
  <c r="J1252" i="15"/>
  <c r="H1252" i="15"/>
  <c r="L1251" i="15"/>
  <c r="K1251" i="15"/>
  <c r="J1251" i="15"/>
  <c r="H1251" i="15"/>
  <c r="C1251" i="15"/>
  <c r="C1252" i="15" s="1"/>
  <c r="C1253" i="15" s="1"/>
  <c r="C1254" i="15" s="1"/>
  <c r="C1255" i="15" s="1"/>
  <c r="C1256" i="15" s="1"/>
  <c r="C1257" i="15" s="1"/>
  <c r="C1258" i="15" s="1"/>
  <c r="C1259" i="15" s="1"/>
  <c r="L1250" i="15"/>
  <c r="K1250" i="15"/>
  <c r="J1250" i="15"/>
  <c r="H1250" i="15"/>
  <c r="O1248" i="15"/>
  <c r="D1248" i="15"/>
  <c r="L1246" i="15"/>
  <c r="K1246" i="15"/>
  <c r="J1246" i="15"/>
  <c r="H1246" i="15"/>
  <c r="L1245" i="15"/>
  <c r="K1245" i="15"/>
  <c r="J1245" i="15"/>
  <c r="H1245" i="15"/>
  <c r="L1244" i="15"/>
  <c r="K1244" i="15"/>
  <c r="J1244" i="15"/>
  <c r="H1244" i="15"/>
  <c r="L1243" i="15"/>
  <c r="K1243" i="15"/>
  <c r="J1243" i="15"/>
  <c r="H1243" i="15"/>
  <c r="L1242" i="15"/>
  <c r="K1242" i="15"/>
  <c r="J1242" i="15"/>
  <c r="H1242" i="15"/>
  <c r="L1241" i="15"/>
  <c r="K1241" i="15"/>
  <c r="J1241" i="15"/>
  <c r="H1241" i="15"/>
  <c r="L1240" i="15"/>
  <c r="K1240" i="15"/>
  <c r="J1240" i="15"/>
  <c r="H1240" i="15"/>
  <c r="L1239" i="15"/>
  <c r="K1239" i="15"/>
  <c r="J1239" i="15"/>
  <c r="H1239" i="15"/>
  <c r="L1238" i="15"/>
  <c r="K1238" i="15"/>
  <c r="J1238" i="15"/>
  <c r="H1238" i="15"/>
  <c r="C1238" i="15"/>
  <c r="C1239" i="15" s="1"/>
  <c r="C1240" i="15" s="1"/>
  <c r="C1241" i="15" s="1"/>
  <c r="C1242" i="15" s="1"/>
  <c r="C1243" i="15" s="1"/>
  <c r="C1244" i="15" s="1"/>
  <c r="C1245" i="15" s="1"/>
  <c r="C1246" i="15" s="1"/>
  <c r="L1237" i="15"/>
  <c r="K1237" i="15"/>
  <c r="J1237" i="15"/>
  <c r="H1237" i="15"/>
  <c r="O1235" i="15"/>
  <c r="D1235" i="15"/>
  <c r="L1233" i="15"/>
  <c r="K1233" i="15"/>
  <c r="J1233" i="15"/>
  <c r="H1233" i="15"/>
  <c r="L1232" i="15"/>
  <c r="K1232" i="15"/>
  <c r="J1232" i="15"/>
  <c r="H1232" i="15"/>
  <c r="L1231" i="15"/>
  <c r="K1231" i="15"/>
  <c r="J1231" i="15"/>
  <c r="H1231" i="15"/>
  <c r="L1230" i="15"/>
  <c r="K1230" i="15"/>
  <c r="J1230" i="15"/>
  <c r="H1230" i="15"/>
  <c r="L1229" i="15"/>
  <c r="K1229" i="15"/>
  <c r="J1229" i="15"/>
  <c r="H1229" i="15"/>
  <c r="L1228" i="15"/>
  <c r="K1228" i="15"/>
  <c r="J1228" i="15"/>
  <c r="H1228" i="15"/>
  <c r="L1227" i="15"/>
  <c r="K1227" i="15"/>
  <c r="J1227" i="15"/>
  <c r="H1227" i="15"/>
  <c r="L1226" i="15"/>
  <c r="K1226" i="15"/>
  <c r="J1226" i="15"/>
  <c r="H1226" i="15"/>
  <c r="L1225" i="15"/>
  <c r="K1225" i="15"/>
  <c r="J1225" i="15"/>
  <c r="H1225" i="15"/>
  <c r="C1225" i="15"/>
  <c r="C1226" i="15" s="1"/>
  <c r="C1227" i="15" s="1"/>
  <c r="C1228" i="15" s="1"/>
  <c r="C1229" i="15" s="1"/>
  <c r="C1230" i="15" s="1"/>
  <c r="C1231" i="15" s="1"/>
  <c r="C1232" i="15" s="1"/>
  <c r="C1233" i="15" s="1"/>
  <c r="L1224" i="15"/>
  <c r="K1224" i="15"/>
  <c r="J1224" i="15"/>
  <c r="H1224" i="15"/>
  <c r="O1222" i="15"/>
  <c r="D1222" i="15"/>
  <c r="L1220" i="15"/>
  <c r="K1220" i="15"/>
  <c r="J1220" i="15"/>
  <c r="H1220" i="15"/>
  <c r="L1219" i="15"/>
  <c r="K1219" i="15"/>
  <c r="J1219" i="15"/>
  <c r="H1219" i="15"/>
  <c r="L1218" i="15"/>
  <c r="K1218" i="15"/>
  <c r="J1218" i="15"/>
  <c r="H1218" i="15"/>
  <c r="L1217" i="15"/>
  <c r="K1217" i="15"/>
  <c r="J1217" i="15"/>
  <c r="H1217" i="15"/>
  <c r="L1216" i="15"/>
  <c r="K1216" i="15"/>
  <c r="J1216" i="15"/>
  <c r="H1216" i="15"/>
  <c r="L1215" i="15"/>
  <c r="K1215" i="15"/>
  <c r="J1215" i="15"/>
  <c r="H1215" i="15"/>
  <c r="L1214" i="15"/>
  <c r="K1214" i="15"/>
  <c r="J1214" i="15"/>
  <c r="H1214" i="15"/>
  <c r="L1213" i="15"/>
  <c r="K1213" i="15"/>
  <c r="J1213" i="15"/>
  <c r="H1213" i="15"/>
  <c r="L1212" i="15"/>
  <c r="K1212" i="15"/>
  <c r="J1212" i="15"/>
  <c r="H1212" i="15"/>
  <c r="C1212" i="15"/>
  <c r="C1213" i="15" s="1"/>
  <c r="C1214" i="15" s="1"/>
  <c r="C1215" i="15" s="1"/>
  <c r="C1216" i="15" s="1"/>
  <c r="C1217" i="15" s="1"/>
  <c r="C1218" i="15" s="1"/>
  <c r="C1219" i="15" s="1"/>
  <c r="C1220" i="15" s="1"/>
  <c r="L1211" i="15"/>
  <c r="K1211" i="15"/>
  <c r="J1211" i="15"/>
  <c r="H1211" i="15"/>
  <c r="O1209" i="15"/>
  <c r="D1209" i="15"/>
  <c r="L1207" i="15"/>
  <c r="K1207" i="15"/>
  <c r="J1207" i="15"/>
  <c r="H1207" i="15"/>
  <c r="L1206" i="15"/>
  <c r="K1206" i="15"/>
  <c r="J1206" i="15"/>
  <c r="H1206" i="15"/>
  <c r="L1205" i="15"/>
  <c r="K1205" i="15"/>
  <c r="J1205" i="15"/>
  <c r="H1205" i="15"/>
  <c r="L1204" i="15"/>
  <c r="K1204" i="15"/>
  <c r="J1204" i="15"/>
  <c r="H1204" i="15"/>
  <c r="L1203" i="15"/>
  <c r="K1203" i="15"/>
  <c r="J1203" i="15"/>
  <c r="H1203" i="15"/>
  <c r="L1202" i="15"/>
  <c r="K1202" i="15"/>
  <c r="J1202" i="15"/>
  <c r="H1202" i="15"/>
  <c r="L1201" i="15"/>
  <c r="K1201" i="15"/>
  <c r="J1201" i="15"/>
  <c r="H1201" i="15"/>
  <c r="L1200" i="15"/>
  <c r="K1200" i="15"/>
  <c r="J1200" i="15"/>
  <c r="H1200" i="15"/>
  <c r="L1199" i="15"/>
  <c r="K1199" i="15"/>
  <c r="J1199" i="15"/>
  <c r="H1199" i="15"/>
  <c r="C1199" i="15"/>
  <c r="C1200" i="15" s="1"/>
  <c r="C1201" i="15" s="1"/>
  <c r="C1202" i="15" s="1"/>
  <c r="C1203" i="15" s="1"/>
  <c r="C1204" i="15" s="1"/>
  <c r="C1205" i="15" s="1"/>
  <c r="C1206" i="15" s="1"/>
  <c r="C1207" i="15" s="1"/>
  <c r="L1198" i="15"/>
  <c r="K1198" i="15"/>
  <c r="J1198" i="15"/>
  <c r="H1198" i="15"/>
  <c r="O1196" i="15"/>
  <c r="D1196" i="15"/>
  <c r="L1194" i="15"/>
  <c r="K1194" i="15"/>
  <c r="J1194" i="15"/>
  <c r="H1194" i="15"/>
  <c r="L1193" i="15"/>
  <c r="K1193" i="15"/>
  <c r="J1193" i="15"/>
  <c r="H1193" i="15"/>
  <c r="L1192" i="15"/>
  <c r="K1192" i="15"/>
  <c r="J1192" i="15"/>
  <c r="H1192" i="15"/>
  <c r="L1191" i="15"/>
  <c r="K1191" i="15"/>
  <c r="J1191" i="15"/>
  <c r="H1191" i="15"/>
  <c r="L1190" i="15"/>
  <c r="K1190" i="15"/>
  <c r="J1190" i="15"/>
  <c r="H1190" i="15"/>
  <c r="L1189" i="15"/>
  <c r="K1189" i="15"/>
  <c r="J1189" i="15"/>
  <c r="H1189" i="15"/>
  <c r="L1188" i="15"/>
  <c r="K1188" i="15"/>
  <c r="J1188" i="15"/>
  <c r="H1188" i="15"/>
  <c r="L1187" i="15"/>
  <c r="K1187" i="15"/>
  <c r="J1187" i="15"/>
  <c r="H1187" i="15"/>
  <c r="L1186" i="15"/>
  <c r="K1186" i="15"/>
  <c r="J1186" i="15"/>
  <c r="H1186" i="15"/>
  <c r="C1186" i="15"/>
  <c r="C1187" i="15" s="1"/>
  <c r="C1188" i="15" s="1"/>
  <c r="C1189" i="15" s="1"/>
  <c r="C1190" i="15" s="1"/>
  <c r="C1191" i="15" s="1"/>
  <c r="C1192" i="15" s="1"/>
  <c r="C1193" i="15" s="1"/>
  <c r="C1194" i="15" s="1"/>
  <c r="L1185" i="15"/>
  <c r="K1185" i="15"/>
  <c r="J1185" i="15"/>
  <c r="H1185" i="15"/>
  <c r="O1183" i="15"/>
  <c r="D1183" i="15"/>
  <c r="L1181" i="15"/>
  <c r="K1181" i="15"/>
  <c r="J1181" i="15"/>
  <c r="H1181" i="15"/>
  <c r="L1180" i="15"/>
  <c r="K1180" i="15"/>
  <c r="J1180" i="15"/>
  <c r="H1180" i="15"/>
  <c r="L1179" i="15"/>
  <c r="K1179" i="15"/>
  <c r="J1179" i="15"/>
  <c r="H1179" i="15"/>
  <c r="L1178" i="15"/>
  <c r="K1178" i="15"/>
  <c r="J1178" i="15"/>
  <c r="H1178" i="15"/>
  <c r="L1177" i="15"/>
  <c r="K1177" i="15"/>
  <c r="J1177" i="15"/>
  <c r="H1177" i="15"/>
  <c r="L1176" i="15"/>
  <c r="K1176" i="15"/>
  <c r="J1176" i="15"/>
  <c r="H1176" i="15"/>
  <c r="L1175" i="15"/>
  <c r="K1175" i="15"/>
  <c r="J1175" i="15"/>
  <c r="H1175" i="15"/>
  <c r="L1174" i="15"/>
  <c r="K1174" i="15"/>
  <c r="J1174" i="15"/>
  <c r="H1174" i="15"/>
  <c r="L1173" i="15"/>
  <c r="K1173" i="15"/>
  <c r="J1173" i="15"/>
  <c r="H1173" i="15"/>
  <c r="C1173" i="15"/>
  <c r="C1174" i="15" s="1"/>
  <c r="C1175" i="15" s="1"/>
  <c r="C1176" i="15" s="1"/>
  <c r="C1177" i="15" s="1"/>
  <c r="C1178" i="15" s="1"/>
  <c r="C1179" i="15" s="1"/>
  <c r="C1180" i="15" s="1"/>
  <c r="C1181" i="15" s="1"/>
  <c r="L1172" i="15"/>
  <c r="K1172" i="15"/>
  <c r="J1172" i="15"/>
  <c r="H1172" i="15"/>
  <c r="O1170" i="15"/>
  <c r="D1170" i="15"/>
  <c r="L1168" i="15"/>
  <c r="K1168" i="15"/>
  <c r="J1168" i="15"/>
  <c r="H1168" i="15"/>
  <c r="L1167" i="15"/>
  <c r="K1167" i="15"/>
  <c r="J1167" i="15"/>
  <c r="H1167" i="15"/>
  <c r="L1166" i="15"/>
  <c r="K1166" i="15"/>
  <c r="J1166" i="15"/>
  <c r="H1166" i="15"/>
  <c r="L1165" i="15"/>
  <c r="K1165" i="15"/>
  <c r="J1165" i="15"/>
  <c r="H1165" i="15"/>
  <c r="L1164" i="15"/>
  <c r="K1164" i="15"/>
  <c r="J1164" i="15"/>
  <c r="H1164" i="15"/>
  <c r="L1163" i="15"/>
  <c r="K1163" i="15"/>
  <c r="J1163" i="15"/>
  <c r="H1163" i="15"/>
  <c r="L1162" i="15"/>
  <c r="K1162" i="15"/>
  <c r="J1162" i="15"/>
  <c r="H1162" i="15"/>
  <c r="L1161" i="15"/>
  <c r="K1161" i="15"/>
  <c r="J1161" i="15"/>
  <c r="H1161" i="15"/>
  <c r="L1160" i="15"/>
  <c r="K1160" i="15"/>
  <c r="J1160" i="15"/>
  <c r="H1160" i="15"/>
  <c r="C1160" i="15"/>
  <c r="C1161" i="15" s="1"/>
  <c r="C1162" i="15" s="1"/>
  <c r="C1163" i="15" s="1"/>
  <c r="C1164" i="15" s="1"/>
  <c r="C1165" i="15" s="1"/>
  <c r="C1166" i="15" s="1"/>
  <c r="C1167" i="15" s="1"/>
  <c r="C1168" i="15" s="1"/>
  <c r="L1159" i="15"/>
  <c r="K1159" i="15"/>
  <c r="J1159" i="15"/>
  <c r="H1159" i="15"/>
  <c r="O1157" i="15"/>
  <c r="D1157" i="15"/>
  <c r="L1155" i="15"/>
  <c r="K1155" i="15"/>
  <c r="J1155" i="15"/>
  <c r="H1155" i="15"/>
  <c r="L1154" i="15"/>
  <c r="K1154" i="15"/>
  <c r="J1154" i="15"/>
  <c r="H1154" i="15"/>
  <c r="L1153" i="15"/>
  <c r="K1153" i="15"/>
  <c r="J1153" i="15"/>
  <c r="H1153" i="15"/>
  <c r="L1152" i="15"/>
  <c r="K1152" i="15"/>
  <c r="J1152" i="15"/>
  <c r="H1152" i="15"/>
  <c r="L1151" i="15"/>
  <c r="K1151" i="15"/>
  <c r="J1151" i="15"/>
  <c r="H1151" i="15"/>
  <c r="L1150" i="15"/>
  <c r="K1150" i="15"/>
  <c r="J1150" i="15"/>
  <c r="H1150" i="15"/>
  <c r="L1149" i="15"/>
  <c r="K1149" i="15"/>
  <c r="J1149" i="15"/>
  <c r="H1149" i="15"/>
  <c r="L1148" i="15"/>
  <c r="K1148" i="15"/>
  <c r="J1148" i="15"/>
  <c r="H1148" i="15"/>
  <c r="L1147" i="15"/>
  <c r="K1147" i="15"/>
  <c r="J1147" i="15"/>
  <c r="H1147" i="15"/>
  <c r="C1147" i="15"/>
  <c r="C1148" i="15" s="1"/>
  <c r="C1149" i="15" s="1"/>
  <c r="C1150" i="15" s="1"/>
  <c r="C1151" i="15" s="1"/>
  <c r="C1152" i="15" s="1"/>
  <c r="C1153" i="15" s="1"/>
  <c r="C1154" i="15" s="1"/>
  <c r="C1155" i="15" s="1"/>
  <c r="L1146" i="15"/>
  <c r="K1146" i="15"/>
  <c r="J1146" i="15"/>
  <c r="H1146" i="15"/>
  <c r="O1144" i="15"/>
  <c r="D1144" i="15"/>
  <c r="L1142" i="15"/>
  <c r="K1142" i="15"/>
  <c r="J1142" i="15"/>
  <c r="H1142" i="15"/>
  <c r="L1141" i="15"/>
  <c r="K1141" i="15"/>
  <c r="J1141" i="15"/>
  <c r="H1141" i="15"/>
  <c r="L1140" i="15"/>
  <c r="K1140" i="15"/>
  <c r="J1140" i="15"/>
  <c r="H1140" i="15"/>
  <c r="L1139" i="15"/>
  <c r="K1139" i="15"/>
  <c r="J1139" i="15"/>
  <c r="H1139" i="15"/>
  <c r="L1138" i="15"/>
  <c r="K1138" i="15"/>
  <c r="J1138" i="15"/>
  <c r="H1138" i="15"/>
  <c r="L1137" i="15"/>
  <c r="K1137" i="15"/>
  <c r="J1137" i="15"/>
  <c r="H1137" i="15"/>
  <c r="L1136" i="15"/>
  <c r="K1136" i="15"/>
  <c r="J1136" i="15"/>
  <c r="H1136" i="15"/>
  <c r="L1135" i="15"/>
  <c r="K1135" i="15"/>
  <c r="J1135" i="15"/>
  <c r="H1135" i="15"/>
  <c r="L1134" i="15"/>
  <c r="K1134" i="15"/>
  <c r="J1134" i="15"/>
  <c r="H1134" i="15"/>
  <c r="C1134" i="15"/>
  <c r="C1135" i="15" s="1"/>
  <c r="C1136" i="15" s="1"/>
  <c r="C1137" i="15" s="1"/>
  <c r="C1138" i="15" s="1"/>
  <c r="C1139" i="15" s="1"/>
  <c r="C1140" i="15" s="1"/>
  <c r="C1141" i="15" s="1"/>
  <c r="C1142" i="15" s="1"/>
  <c r="L1133" i="15"/>
  <c r="K1133" i="15"/>
  <c r="J1133" i="15"/>
  <c r="H1133" i="15"/>
  <c r="O1131" i="15"/>
  <c r="D1131" i="15"/>
  <c r="L1129" i="15"/>
  <c r="K1129" i="15"/>
  <c r="J1129" i="15"/>
  <c r="H1129" i="15"/>
  <c r="L1128" i="15"/>
  <c r="K1128" i="15"/>
  <c r="J1128" i="15"/>
  <c r="H1128" i="15"/>
  <c r="L1127" i="15"/>
  <c r="K1127" i="15"/>
  <c r="J1127" i="15"/>
  <c r="H1127" i="15"/>
  <c r="L1126" i="15"/>
  <c r="K1126" i="15"/>
  <c r="J1126" i="15"/>
  <c r="H1126" i="15"/>
  <c r="L1125" i="15"/>
  <c r="K1125" i="15"/>
  <c r="J1125" i="15"/>
  <c r="H1125" i="15"/>
  <c r="L1124" i="15"/>
  <c r="K1124" i="15"/>
  <c r="J1124" i="15"/>
  <c r="H1124" i="15"/>
  <c r="L1123" i="15"/>
  <c r="K1123" i="15"/>
  <c r="J1123" i="15"/>
  <c r="H1123" i="15"/>
  <c r="L1122" i="15"/>
  <c r="K1122" i="15"/>
  <c r="J1122" i="15"/>
  <c r="H1122" i="15"/>
  <c r="L1121" i="15"/>
  <c r="K1121" i="15"/>
  <c r="J1121" i="15"/>
  <c r="H1121" i="15"/>
  <c r="C1121" i="15"/>
  <c r="C1122" i="15" s="1"/>
  <c r="C1123" i="15" s="1"/>
  <c r="C1124" i="15" s="1"/>
  <c r="C1125" i="15" s="1"/>
  <c r="C1126" i="15" s="1"/>
  <c r="C1127" i="15" s="1"/>
  <c r="C1128" i="15" s="1"/>
  <c r="C1129" i="15" s="1"/>
  <c r="L1120" i="15"/>
  <c r="K1120" i="15"/>
  <c r="J1120" i="15"/>
  <c r="H1120" i="15"/>
  <c r="O1118" i="15"/>
  <c r="D1118" i="15"/>
  <c r="L1116" i="15"/>
  <c r="K1116" i="15"/>
  <c r="J1116" i="15"/>
  <c r="H1116" i="15"/>
  <c r="L1115" i="15"/>
  <c r="K1115" i="15"/>
  <c r="J1115" i="15"/>
  <c r="H1115" i="15"/>
  <c r="L1114" i="15"/>
  <c r="K1114" i="15"/>
  <c r="J1114" i="15"/>
  <c r="H1114" i="15"/>
  <c r="L1113" i="15"/>
  <c r="K1113" i="15"/>
  <c r="J1113" i="15"/>
  <c r="H1113" i="15"/>
  <c r="L1112" i="15"/>
  <c r="K1112" i="15"/>
  <c r="J1112" i="15"/>
  <c r="H1112" i="15"/>
  <c r="L1111" i="15"/>
  <c r="K1111" i="15"/>
  <c r="J1111" i="15"/>
  <c r="H1111" i="15"/>
  <c r="L1110" i="15"/>
  <c r="K1110" i="15"/>
  <c r="J1110" i="15"/>
  <c r="H1110" i="15"/>
  <c r="L1109" i="15"/>
  <c r="K1109" i="15"/>
  <c r="J1109" i="15"/>
  <c r="H1109" i="15"/>
  <c r="L1108" i="15"/>
  <c r="K1108" i="15"/>
  <c r="J1108" i="15"/>
  <c r="H1108" i="15"/>
  <c r="C1108" i="15"/>
  <c r="C1109" i="15" s="1"/>
  <c r="C1110" i="15" s="1"/>
  <c r="C1111" i="15" s="1"/>
  <c r="C1112" i="15" s="1"/>
  <c r="C1113" i="15" s="1"/>
  <c r="C1114" i="15" s="1"/>
  <c r="C1115" i="15" s="1"/>
  <c r="C1116" i="15" s="1"/>
  <c r="L1107" i="15"/>
  <c r="K1107" i="15"/>
  <c r="J1107" i="15"/>
  <c r="H1107" i="15"/>
  <c r="O1105" i="15"/>
  <c r="D1105" i="15"/>
  <c r="L1103" i="15"/>
  <c r="K1103" i="15"/>
  <c r="J1103" i="15"/>
  <c r="H1103" i="15"/>
  <c r="L1102" i="15"/>
  <c r="K1102" i="15"/>
  <c r="J1102" i="15"/>
  <c r="H1102" i="15"/>
  <c r="L1101" i="15"/>
  <c r="K1101" i="15"/>
  <c r="J1101" i="15"/>
  <c r="H1101" i="15"/>
  <c r="L1100" i="15"/>
  <c r="K1100" i="15"/>
  <c r="J1100" i="15"/>
  <c r="H1100" i="15"/>
  <c r="L1099" i="15"/>
  <c r="K1099" i="15"/>
  <c r="J1099" i="15"/>
  <c r="H1099" i="15"/>
  <c r="L1098" i="15"/>
  <c r="K1098" i="15"/>
  <c r="J1098" i="15"/>
  <c r="H1098" i="15"/>
  <c r="L1097" i="15"/>
  <c r="K1097" i="15"/>
  <c r="J1097" i="15"/>
  <c r="H1097" i="15"/>
  <c r="L1096" i="15"/>
  <c r="K1096" i="15"/>
  <c r="J1096" i="15"/>
  <c r="H1096" i="15"/>
  <c r="L1095" i="15"/>
  <c r="K1095" i="15"/>
  <c r="J1095" i="15"/>
  <c r="H1095" i="15"/>
  <c r="C1095" i="15"/>
  <c r="C1096" i="15" s="1"/>
  <c r="C1097" i="15" s="1"/>
  <c r="C1098" i="15" s="1"/>
  <c r="C1099" i="15" s="1"/>
  <c r="C1100" i="15" s="1"/>
  <c r="C1101" i="15" s="1"/>
  <c r="C1102" i="15" s="1"/>
  <c r="C1103" i="15" s="1"/>
  <c r="L1094" i="15"/>
  <c r="K1094" i="15"/>
  <c r="J1094" i="15"/>
  <c r="H1094" i="15"/>
  <c r="O1092" i="15"/>
  <c r="D1092" i="15"/>
  <c r="L1090" i="15"/>
  <c r="K1090" i="15"/>
  <c r="J1090" i="15"/>
  <c r="H1090" i="15"/>
  <c r="L1089" i="15"/>
  <c r="K1089" i="15"/>
  <c r="J1089" i="15"/>
  <c r="H1089" i="15"/>
  <c r="L1088" i="15"/>
  <c r="K1088" i="15"/>
  <c r="J1088" i="15"/>
  <c r="H1088" i="15"/>
  <c r="L1087" i="15"/>
  <c r="K1087" i="15"/>
  <c r="J1087" i="15"/>
  <c r="H1087" i="15"/>
  <c r="L1086" i="15"/>
  <c r="K1086" i="15"/>
  <c r="J1086" i="15"/>
  <c r="H1086" i="15"/>
  <c r="L1085" i="15"/>
  <c r="K1085" i="15"/>
  <c r="J1085" i="15"/>
  <c r="H1085" i="15"/>
  <c r="L1084" i="15"/>
  <c r="K1084" i="15"/>
  <c r="J1084" i="15"/>
  <c r="H1084" i="15"/>
  <c r="L1083" i="15"/>
  <c r="K1083" i="15"/>
  <c r="J1083" i="15"/>
  <c r="H1083" i="15"/>
  <c r="L1082" i="15"/>
  <c r="K1082" i="15"/>
  <c r="J1082" i="15"/>
  <c r="H1082" i="15"/>
  <c r="C1082" i="15"/>
  <c r="C1083" i="15" s="1"/>
  <c r="C1084" i="15" s="1"/>
  <c r="C1085" i="15" s="1"/>
  <c r="C1086" i="15" s="1"/>
  <c r="C1087" i="15" s="1"/>
  <c r="C1088" i="15" s="1"/>
  <c r="C1089" i="15" s="1"/>
  <c r="C1090" i="15" s="1"/>
  <c r="L1081" i="15"/>
  <c r="K1081" i="15"/>
  <c r="J1081" i="15"/>
  <c r="H1081" i="15"/>
  <c r="O1079" i="15"/>
  <c r="D1079" i="15"/>
  <c r="L1077" i="15"/>
  <c r="K1077" i="15"/>
  <c r="J1077" i="15"/>
  <c r="H1077" i="15"/>
  <c r="L1076" i="15"/>
  <c r="K1076" i="15"/>
  <c r="J1076" i="15"/>
  <c r="H1076" i="15"/>
  <c r="L1075" i="15"/>
  <c r="K1075" i="15"/>
  <c r="J1075" i="15"/>
  <c r="H1075" i="15"/>
  <c r="L1074" i="15"/>
  <c r="K1074" i="15"/>
  <c r="J1074" i="15"/>
  <c r="H1074" i="15"/>
  <c r="L1073" i="15"/>
  <c r="K1073" i="15"/>
  <c r="J1073" i="15"/>
  <c r="H1073" i="15"/>
  <c r="L1072" i="15"/>
  <c r="K1072" i="15"/>
  <c r="J1072" i="15"/>
  <c r="H1072" i="15"/>
  <c r="L1071" i="15"/>
  <c r="K1071" i="15"/>
  <c r="J1071" i="15"/>
  <c r="H1071" i="15"/>
  <c r="L1070" i="15"/>
  <c r="K1070" i="15"/>
  <c r="J1070" i="15"/>
  <c r="H1070" i="15"/>
  <c r="L1069" i="15"/>
  <c r="K1069" i="15"/>
  <c r="J1069" i="15"/>
  <c r="H1069" i="15"/>
  <c r="C1069" i="15"/>
  <c r="C1070" i="15" s="1"/>
  <c r="C1071" i="15" s="1"/>
  <c r="C1072" i="15" s="1"/>
  <c r="C1073" i="15" s="1"/>
  <c r="C1074" i="15" s="1"/>
  <c r="C1075" i="15" s="1"/>
  <c r="C1076" i="15" s="1"/>
  <c r="C1077" i="15" s="1"/>
  <c r="L1068" i="15"/>
  <c r="K1068" i="15"/>
  <c r="J1068" i="15"/>
  <c r="H1068" i="15"/>
  <c r="O1066" i="15"/>
  <c r="D1066" i="15"/>
  <c r="L1064" i="15"/>
  <c r="K1064" i="15"/>
  <c r="J1064" i="15"/>
  <c r="H1064" i="15"/>
  <c r="L1063" i="15"/>
  <c r="K1063" i="15"/>
  <c r="J1063" i="15"/>
  <c r="H1063" i="15"/>
  <c r="L1062" i="15"/>
  <c r="K1062" i="15"/>
  <c r="J1062" i="15"/>
  <c r="H1062" i="15"/>
  <c r="L1061" i="15"/>
  <c r="K1061" i="15"/>
  <c r="J1061" i="15"/>
  <c r="H1061" i="15"/>
  <c r="L1060" i="15"/>
  <c r="K1060" i="15"/>
  <c r="J1060" i="15"/>
  <c r="H1060" i="15"/>
  <c r="L1059" i="15"/>
  <c r="K1059" i="15"/>
  <c r="J1059" i="15"/>
  <c r="H1059" i="15"/>
  <c r="L1058" i="15"/>
  <c r="K1058" i="15"/>
  <c r="J1058" i="15"/>
  <c r="H1058" i="15"/>
  <c r="L1057" i="15"/>
  <c r="K1057" i="15"/>
  <c r="J1057" i="15"/>
  <c r="H1057" i="15"/>
  <c r="L1056" i="15"/>
  <c r="K1056" i="15"/>
  <c r="J1056" i="15"/>
  <c r="H1056" i="15"/>
  <c r="C1056" i="15"/>
  <c r="C1057" i="15" s="1"/>
  <c r="C1058" i="15" s="1"/>
  <c r="C1059" i="15" s="1"/>
  <c r="C1060" i="15" s="1"/>
  <c r="C1061" i="15" s="1"/>
  <c r="C1062" i="15" s="1"/>
  <c r="C1063" i="15" s="1"/>
  <c r="C1064" i="15" s="1"/>
  <c r="L1055" i="15"/>
  <c r="K1055" i="15"/>
  <c r="J1055" i="15"/>
  <c r="H1055" i="15"/>
  <c r="O1053" i="15"/>
  <c r="D1053" i="15"/>
  <c r="L1051" i="15"/>
  <c r="K1051" i="15"/>
  <c r="J1051" i="15"/>
  <c r="H1051" i="15"/>
  <c r="L1050" i="15"/>
  <c r="K1050" i="15"/>
  <c r="J1050" i="15"/>
  <c r="H1050" i="15"/>
  <c r="L1049" i="15"/>
  <c r="K1049" i="15"/>
  <c r="J1049" i="15"/>
  <c r="H1049" i="15"/>
  <c r="L1048" i="15"/>
  <c r="K1048" i="15"/>
  <c r="J1048" i="15"/>
  <c r="H1048" i="15"/>
  <c r="L1047" i="15"/>
  <c r="K1047" i="15"/>
  <c r="J1047" i="15"/>
  <c r="H1047" i="15"/>
  <c r="L1046" i="15"/>
  <c r="K1046" i="15"/>
  <c r="J1046" i="15"/>
  <c r="H1046" i="15"/>
  <c r="L1045" i="15"/>
  <c r="K1045" i="15"/>
  <c r="J1045" i="15"/>
  <c r="H1045" i="15"/>
  <c r="L1044" i="15"/>
  <c r="K1044" i="15"/>
  <c r="J1044" i="15"/>
  <c r="H1044" i="15"/>
  <c r="L1043" i="15"/>
  <c r="K1043" i="15"/>
  <c r="J1043" i="15"/>
  <c r="H1043" i="15"/>
  <c r="C1043" i="15"/>
  <c r="C1044" i="15" s="1"/>
  <c r="C1045" i="15" s="1"/>
  <c r="C1046" i="15" s="1"/>
  <c r="C1047" i="15" s="1"/>
  <c r="C1048" i="15" s="1"/>
  <c r="C1049" i="15" s="1"/>
  <c r="C1050" i="15" s="1"/>
  <c r="C1051" i="15" s="1"/>
  <c r="L1042" i="15"/>
  <c r="K1042" i="15"/>
  <c r="J1042" i="15"/>
  <c r="H1042" i="15"/>
  <c r="O1040" i="15"/>
  <c r="D1040" i="15"/>
  <c r="L1038" i="15"/>
  <c r="K1038" i="15"/>
  <c r="J1038" i="15"/>
  <c r="H1038" i="15"/>
  <c r="L1037" i="15"/>
  <c r="K1037" i="15"/>
  <c r="J1037" i="15"/>
  <c r="H1037" i="15"/>
  <c r="L1036" i="15"/>
  <c r="K1036" i="15"/>
  <c r="J1036" i="15"/>
  <c r="H1036" i="15"/>
  <c r="L1035" i="15"/>
  <c r="K1035" i="15"/>
  <c r="J1035" i="15"/>
  <c r="H1035" i="15"/>
  <c r="L1034" i="15"/>
  <c r="K1034" i="15"/>
  <c r="J1034" i="15"/>
  <c r="H1034" i="15"/>
  <c r="L1033" i="15"/>
  <c r="K1033" i="15"/>
  <c r="J1033" i="15"/>
  <c r="H1033" i="15"/>
  <c r="L1032" i="15"/>
  <c r="K1032" i="15"/>
  <c r="J1032" i="15"/>
  <c r="H1032" i="15"/>
  <c r="L1031" i="15"/>
  <c r="K1031" i="15"/>
  <c r="J1031" i="15"/>
  <c r="H1031" i="15"/>
  <c r="L1030" i="15"/>
  <c r="K1030" i="15"/>
  <c r="J1030" i="15"/>
  <c r="H1030" i="15"/>
  <c r="C1030" i="15"/>
  <c r="C1031" i="15" s="1"/>
  <c r="C1032" i="15" s="1"/>
  <c r="C1033" i="15" s="1"/>
  <c r="C1034" i="15" s="1"/>
  <c r="C1035" i="15" s="1"/>
  <c r="C1036" i="15" s="1"/>
  <c r="C1037" i="15" s="1"/>
  <c r="C1038" i="15" s="1"/>
  <c r="L1029" i="15"/>
  <c r="K1029" i="15"/>
  <c r="J1029" i="15"/>
  <c r="H1029" i="15"/>
  <c r="O1027" i="15"/>
  <c r="D1027" i="15"/>
  <c r="L1025" i="15"/>
  <c r="K1025" i="15"/>
  <c r="J1025" i="15"/>
  <c r="H1025" i="15"/>
  <c r="L1024" i="15"/>
  <c r="K1024" i="15"/>
  <c r="J1024" i="15"/>
  <c r="H1024" i="15"/>
  <c r="L1023" i="15"/>
  <c r="K1023" i="15"/>
  <c r="J1023" i="15"/>
  <c r="H1023" i="15"/>
  <c r="L1022" i="15"/>
  <c r="K1022" i="15"/>
  <c r="J1022" i="15"/>
  <c r="H1022" i="15"/>
  <c r="L1021" i="15"/>
  <c r="K1021" i="15"/>
  <c r="J1021" i="15"/>
  <c r="H1021" i="15"/>
  <c r="L1020" i="15"/>
  <c r="K1020" i="15"/>
  <c r="J1020" i="15"/>
  <c r="H1020" i="15"/>
  <c r="L1019" i="15"/>
  <c r="K1019" i="15"/>
  <c r="J1019" i="15"/>
  <c r="H1019" i="15"/>
  <c r="L1018" i="15"/>
  <c r="K1018" i="15"/>
  <c r="J1018" i="15"/>
  <c r="H1018" i="15"/>
  <c r="L1017" i="15"/>
  <c r="K1017" i="15"/>
  <c r="J1017" i="15"/>
  <c r="H1017" i="15"/>
  <c r="C1017" i="15"/>
  <c r="C1018" i="15" s="1"/>
  <c r="C1019" i="15" s="1"/>
  <c r="C1020" i="15" s="1"/>
  <c r="C1021" i="15" s="1"/>
  <c r="C1022" i="15" s="1"/>
  <c r="C1023" i="15" s="1"/>
  <c r="C1024" i="15" s="1"/>
  <c r="C1025" i="15" s="1"/>
  <c r="L1016" i="15"/>
  <c r="K1016" i="15"/>
  <c r="J1016" i="15"/>
  <c r="H1016" i="15"/>
  <c r="O1014" i="15"/>
  <c r="D1014" i="15"/>
  <c r="L1012" i="15"/>
  <c r="K1012" i="15"/>
  <c r="J1012" i="15"/>
  <c r="H1012" i="15"/>
  <c r="L1011" i="15"/>
  <c r="K1011" i="15"/>
  <c r="J1011" i="15"/>
  <c r="H1011" i="15"/>
  <c r="L1010" i="15"/>
  <c r="K1010" i="15"/>
  <c r="J1010" i="15"/>
  <c r="H1010" i="15"/>
  <c r="L1009" i="15"/>
  <c r="K1009" i="15"/>
  <c r="J1009" i="15"/>
  <c r="H1009" i="15"/>
  <c r="L1008" i="15"/>
  <c r="K1008" i="15"/>
  <c r="J1008" i="15"/>
  <c r="H1008" i="15"/>
  <c r="L1007" i="15"/>
  <c r="K1007" i="15"/>
  <c r="J1007" i="15"/>
  <c r="H1007" i="15"/>
  <c r="L1006" i="15"/>
  <c r="K1006" i="15"/>
  <c r="J1006" i="15"/>
  <c r="H1006" i="15"/>
  <c r="L1005" i="15"/>
  <c r="K1005" i="15"/>
  <c r="J1005" i="15"/>
  <c r="H1005" i="15"/>
  <c r="L1004" i="15"/>
  <c r="K1004" i="15"/>
  <c r="J1004" i="15"/>
  <c r="H1004" i="15"/>
  <c r="C1004" i="15"/>
  <c r="C1005" i="15" s="1"/>
  <c r="C1006" i="15" s="1"/>
  <c r="C1007" i="15" s="1"/>
  <c r="C1008" i="15" s="1"/>
  <c r="C1009" i="15" s="1"/>
  <c r="C1010" i="15" s="1"/>
  <c r="C1011" i="15" s="1"/>
  <c r="C1012" i="15" s="1"/>
  <c r="L1003" i="15"/>
  <c r="K1003" i="15"/>
  <c r="J1003" i="15"/>
  <c r="H1003" i="15"/>
  <c r="O1001" i="15"/>
  <c r="D1001" i="15"/>
  <c r="L999" i="15"/>
  <c r="K999" i="15"/>
  <c r="J999" i="15"/>
  <c r="H999" i="15"/>
  <c r="L998" i="15"/>
  <c r="K998" i="15"/>
  <c r="J998" i="15"/>
  <c r="H998" i="15"/>
  <c r="L997" i="15"/>
  <c r="K997" i="15"/>
  <c r="J997" i="15"/>
  <c r="H997" i="15"/>
  <c r="L996" i="15"/>
  <c r="K996" i="15"/>
  <c r="J996" i="15"/>
  <c r="H996" i="15"/>
  <c r="L995" i="15"/>
  <c r="K995" i="15"/>
  <c r="J995" i="15"/>
  <c r="H995" i="15"/>
  <c r="L994" i="15"/>
  <c r="K994" i="15"/>
  <c r="J994" i="15"/>
  <c r="H994" i="15"/>
  <c r="L993" i="15"/>
  <c r="K993" i="15"/>
  <c r="J993" i="15"/>
  <c r="H993" i="15"/>
  <c r="L992" i="15"/>
  <c r="K992" i="15"/>
  <c r="J992" i="15"/>
  <c r="H992" i="15"/>
  <c r="L991" i="15"/>
  <c r="K991" i="15"/>
  <c r="J991" i="15"/>
  <c r="H991" i="15"/>
  <c r="C991" i="15"/>
  <c r="C992" i="15" s="1"/>
  <c r="C993" i="15" s="1"/>
  <c r="C994" i="15" s="1"/>
  <c r="C995" i="15" s="1"/>
  <c r="C996" i="15" s="1"/>
  <c r="C997" i="15" s="1"/>
  <c r="C998" i="15" s="1"/>
  <c r="C999" i="15" s="1"/>
  <c r="L990" i="15"/>
  <c r="K990" i="15"/>
  <c r="J990" i="15"/>
  <c r="H990" i="15"/>
  <c r="O988" i="15"/>
  <c r="D988" i="15"/>
  <c r="L986" i="15"/>
  <c r="K986" i="15"/>
  <c r="J986" i="15"/>
  <c r="H986" i="15"/>
  <c r="L985" i="15"/>
  <c r="K985" i="15"/>
  <c r="J985" i="15"/>
  <c r="H985" i="15"/>
  <c r="L984" i="15"/>
  <c r="K984" i="15"/>
  <c r="J984" i="15"/>
  <c r="H984" i="15"/>
  <c r="L983" i="15"/>
  <c r="K983" i="15"/>
  <c r="J983" i="15"/>
  <c r="H983" i="15"/>
  <c r="L982" i="15"/>
  <c r="K982" i="15"/>
  <c r="J982" i="15"/>
  <c r="H982" i="15"/>
  <c r="L981" i="15"/>
  <c r="K981" i="15"/>
  <c r="J981" i="15"/>
  <c r="H981" i="15"/>
  <c r="L980" i="15"/>
  <c r="K980" i="15"/>
  <c r="J980" i="15"/>
  <c r="H980" i="15"/>
  <c r="L979" i="15"/>
  <c r="K979" i="15"/>
  <c r="J979" i="15"/>
  <c r="H979" i="15"/>
  <c r="L978" i="15"/>
  <c r="K978" i="15"/>
  <c r="J978" i="15"/>
  <c r="H978" i="15"/>
  <c r="C978" i="15"/>
  <c r="C979" i="15" s="1"/>
  <c r="C980" i="15" s="1"/>
  <c r="C981" i="15" s="1"/>
  <c r="C982" i="15" s="1"/>
  <c r="C983" i="15" s="1"/>
  <c r="C984" i="15" s="1"/>
  <c r="C985" i="15" s="1"/>
  <c r="C986" i="15" s="1"/>
  <c r="L977" i="15"/>
  <c r="K977" i="15"/>
  <c r="J977" i="15"/>
  <c r="H977" i="15"/>
  <c r="O975" i="15"/>
  <c r="D975" i="15"/>
  <c r="L973" i="15"/>
  <c r="K973" i="15"/>
  <c r="J973" i="15"/>
  <c r="H973" i="15"/>
  <c r="L972" i="15"/>
  <c r="K972" i="15"/>
  <c r="J972" i="15"/>
  <c r="H972" i="15"/>
  <c r="L971" i="15"/>
  <c r="K971" i="15"/>
  <c r="J971" i="15"/>
  <c r="H971" i="15"/>
  <c r="L970" i="15"/>
  <c r="K970" i="15"/>
  <c r="J970" i="15"/>
  <c r="H970" i="15"/>
  <c r="L969" i="15"/>
  <c r="K969" i="15"/>
  <c r="J969" i="15"/>
  <c r="H969" i="15"/>
  <c r="L968" i="15"/>
  <c r="K968" i="15"/>
  <c r="J968" i="15"/>
  <c r="H968" i="15"/>
  <c r="L967" i="15"/>
  <c r="K967" i="15"/>
  <c r="J967" i="15"/>
  <c r="H967" i="15"/>
  <c r="L966" i="15"/>
  <c r="K966" i="15"/>
  <c r="J966" i="15"/>
  <c r="H966" i="15"/>
  <c r="L965" i="15"/>
  <c r="K965" i="15"/>
  <c r="J965" i="15"/>
  <c r="H965" i="15"/>
  <c r="C965" i="15"/>
  <c r="C966" i="15" s="1"/>
  <c r="C967" i="15" s="1"/>
  <c r="C968" i="15" s="1"/>
  <c r="C969" i="15" s="1"/>
  <c r="C970" i="15" s="1"/>
  <c r="C971" i="15" s="1"/>
  <c r="C972" i="15" s="1"/>
  <c r="C973" i="15" s="1"/>
  <c r="L964" i="15"/>
  <c r="K964" i="15"/>
  <c r="J964" i="15"/>
  <c r="H964" i="15"/>
  <c r="O962" i="15"/>
  <c r="D962" i="15"/>
  <c r="L960" i="15"/>
  <c r="K960" i="15"/>
  <c r="J960" i="15"/>
  <c r="H960" i="15"/>
  <c r="L959" i="15"/>
  <c r="K959" i="15"/>
  <c r="J959" i="15"/>
  <c r="H959" i="15"/>
  <c r="L958" i="15"/>
  <c r="K958" i="15"/>
  <c r="J958" i="15"/>
  <c r="H958" i="15"/>
  <c r="L957" i="15"/>
  <c r="K957" i="15"/>
  <c r="J957" i="15"/>
  <c r="H957" i="15"/>
  <c r="L956" i="15"/>
  <c r="K956" i="15"/>
  <c r="J956" i="15"/>
  <c r="H956" i="15"/>
  <c r="L955" i="15"/>
  <c r="K955" i="15"/>
  <c r="J955" i="15"/>
  <c r="H955" i="15"/>
  <c r="L954" i="15"/>
  <c r="K954" i="15"/>
  <c r="J954" i="15"/>
  <c r="H954" i="15"/>
  <c r="L953" i="15"/>
  <c r="K953" i="15"/>
  <c r="J953" i="15"/>
  <c r="H953" i="15"/>
  <c r="L952" i="15"/>
  <c r="K952" i="15"/>
  <c r="J952" i="15"/>
  <c r="H952" i="15"/>
  <c r="C952" i="15"/>
  <c r="C953" i="15" s="1"/>
  <c r="C954" i="15" s="1"/>
  <c r="C955" i="15" s="1"/>
  <c r="C956" i="15" s="1"/>
  <c r="C957" i="15" s="1"/>
  <c r="C958" i="15" s="1"/>
  <c r="C959" i="15" s="1"/>
  <c r="C960" i="15" s="1"/>
  <c r="L951" i="15"/>
  <c r="K951" i="15"/>
  <c r="J951" i="15"/>
  <c r="H951" i="15"/>
  <c r="O949" i="15"/>
  <c r="D949" i="15"/>
  <c r="L947" i="15"/>
  <c r="K947" i="15"/>
  <c r="J947" i="15"/>
  <c r="H947" i="15"/>
  <c r="L946" i="15"/>
  <c r="K946" i="15"/>
  <c r="J946" i="15"/>
  <c r="H946" i="15"/>
  <c r="L945" i="15"/>
  <c r="K945" i="15"/>
  <c r="J945" i="15"/>
  <c r="H945" i="15"/>
  <c r="L944" i="15"/>
  <c r="K944" i="15"/>
  <c r="J944" i="15"/>
  <c r="H944" i="15"/>
  <c r="L943" i="15"/>
  <c r="K943" i="15"/>
  <c r="J943" i="15"/>
  <c r="H943" i="15"/>
  <c r="L942" i="15"/>
  <c r="K942" i="15"/>
  <c r="J942" i="15"/>
  <c r="H942" i="15"/>
  <c r="L941" i="15"/>
  <c r="K941" i="15"/>
  <c r="J941" i="15"/>
  <c r="H941" i="15"/>
  <c r="L940" i="15"/>
  <c r="K940" i="15"/>
  <c r="J940" i="15"/>
  <c r="H940" i="15"/>
  <c r="L939" i="15"/>
  <c r="K939" i="15"/>
  <c r="J939" i="15"/>
  <c r="H939" i="15"/>
  <c r="C939" i="15"/>
  <c r="C940" i="15" s="1"/>
  <c r="C941" i="15" s="1"/>
  <c r="C942" i="15" s="1"/>
  <c r="C943" i="15" s="1"/>
  <c r="C944" i="15" s="1"/>
  <c r="C945" i="15" s="1"/>
  <c r="C946" i="15" s="1"/>
  <c r="C947" i="15" s="1"/>
  <c r="L938" i="15"/>
  <c r="K938" i="15"/>
  <c r="J938" i="15"/>
  <c r="H938" i="15"/>
  <c r="O936" i="15"/>
  <c r="D936" i="15"/>
  <c r="L934" i="15"/>
  <c r="K934" i="15"/>
  <c r="J934" i="15"/>
  <c r="H934" i="15"/>
  <c r="L933" i="15"/>
  <c r="K933" i="15"/>
  <c r="J933" i="15"/>
  <c r="H933" i="15"/>
  <c r="L932" i="15"/>
  <c r="K932" i="15"/>
  <c r="J932" i="15"/>
  <c r="H932" i="15"/>
  <c r="L931" i="15"/>
  <c r="K931" i="15"/>
  <c r="J931" i="15"/>
  <c r="H931" i="15"/>
  <c r="L930" i="15"/>
  <c r="K930" i="15"/>
  <c r="J930" i="15"/>
  <c r="H930" i="15"/>
  <c r="L929" i="15"/>
  <c r="K929" i="15"/>
  <c r="J929" i="15"/>
  <c r="H929" i="15"/>
  <c r="L928" i="15"/>
  <c r="K928" i="15"/>
  <c r="J928" i="15"/>
  <c r="H928" i="15"/>
  <c r="L927" i="15"/>
  <c r="K927" i="15"/>
  <c r="J927" i="15"/>
  <c r="H927" i="15"/>
  <c r="L926" i="15"/>
  <c r="K926" i="15"/>
  <c r="J926" i="15"/>
  <c r="H926" i="15"/>
  <c r="C926" i="15"/>
  <c r="C927" i="15" s="1"/>
  <c r="C928" i="15" s="1"/>
  <c r="C929" i="15" s="1"/>
  <c r="C930" i="15" s="1"/>
  <c r="C931" i="15" s="1"/>
  <c r="C932" i="15" s="1"/>
  <c r="C933" i="15" s="1"/>
  <c r="C934" i="15" s="1"/>
  <c r="L925" i="15"/>
  <c r="K925" i="15"/>
  <c r="J925" i="15"/>
  <c r="H925" i="15"/>
  <c r="O923" i="15"/>
  <c r="D923" i="15"/>
  <c r="L921" i="15"/>
  <c r="K921" i="15"/>
  <c r="J921" i="15"/>
  <c r="H921" i="15"/>
  <c r="L920" i="15"/>
  <c r="K920" i="15"/>
  <c r="J920" i="15"/>
  <c r="H920" i="15"/>
  <c r="L919" i="15"/>
  <c r="K919" i="15"/>
  <c r="J919" i="15"/>
  <c r="H919" i="15"/>
  <c r="L918" i="15"/>
  <c r="K918" i="15"/>
  <c r="J918" i="15"/>
  <c r="H918" i="15"/>
  <c r="L917" i="15"/>
  <c r="K917" i="15"/>
  <c r="J917" i="15"/>
  <c r="H917" i="15"/>
  <c r="L916" i="15"/>
  <c r="K916" i="15"/>
  <c r="J916" i="15"/>
  <c r="H916" i="15"/>
  <c r="L915" i="15"/>
  <c r="K915" i="15"/>
  <c r="J915" i="15"/>
  <c r="H915" i="15"/>
  <c r="L914" i="15"/>
  <c r="K914" i="15"/>
  <c r="J914" i="15"/>
  <c r="H914" i="15"/>
  <c r="L913" i="15"/>
  <c r="K913" i="15"/>
  <c r="J913" i="15"/>
  <c r="H913" i="15"/>
  <c r="C913" i="15"/>
  <c r="C914" i="15" s="1"/>
  <c r="C915" i="15" s="1"/>
  <c r="C916" i="15" s="1"/>
  <c r="C917" i="15" s="1"/>
  <c r="C918" i="15" s="1"/>
  <c r="C919" i="15" s="1"/>
  <c r="C920" i="15" s="1"/>
  <c r="C921" i="15" s="1"/>
  <c r="L912" i="15"/>
  <c r="K912" i="15"/>
  <c r="J912" i="15"/>
  <c r="H912" i="15"/>
  <c r="O910" i="15"/>
  <c r="D910" i="15"/>
  <c r="L908" i="15"/>
  <c r="K908" i="15"/>
  <c r="J908" i="15"/>
  <c r="H908" i="15"/>
  <c r="L907" i="15"/>
  <c r="K907" i="15"/>
  <c r="J907" i="15"/>
  <c r="H907" i="15"/>
  <c r="L906" i="15"/>
  <c r="K906" i="15"/>
  <c r="J906" i="15"/>
  <c r="H906" i="15"/>
  <c r="L905" i="15"/>
  <c r="K905" i="15"/>
  <c r="J905" i="15"/>
  <c r="H905" i="15"/>
  <c r="L904" i="15"/>
  <c r="K904" i="15"/>
  <c r="J904" i="15"/>
  <c r="H904" i="15"/>
  <c r="L903" i="15"/>
  <c r="K903" i="15"/>
  <c r="J903" i="15"/>
  <c r="H903" i="15"/>
  <c r="L902" i="15"/>
  <c r="K902" i="15"/>
  <c r="J902" i="15"/>
  <c r="H902" i="15"/>
  <c r="L901" i="15"/>
  <c r="K901" i="15"/>
  <c r="J901" i="15"/>
  <c r="H901" i="15"/>
  <c r="L900" i="15"/>
  <c r="K900" i="15"/>
  <c r="J900" i="15"/>
  <c r="H900" i="15"/>
  <c r="C900" i="15"/>
  <c r="C901" i="15" s="1"/>
  <c r="C902" i="15" s="1"/>
  <c r="C903" i="15" s="1"/>
  <c r="C904" i="15" s="1"/>
  <c r="C905" i="15" s="1"/>
  <c r="C906" i="15" s="1"/>
  <c r="C907" i="15" s="1"/>
  <c r="C908" i="15" s="1"/>
  <c r="L899" i="15"/>
  <c r="K899" i="15"/>
  <c r="J899" i="15"/>
  <c r="H899" i="15"/>
  <c r="O897" i="15"/>
  <c r="D897" i="15"/>
  <c r="L895" i="15"/>
  <c r="K895" i="15"/>
  <c r="J895" i="15"/>
  <c r="H895" i="15"/>
  <c r="L894" i="15"/>
  <c r="K894" i="15"/>
  <c r="J894" i="15"/>
  <c r="H894" i="15"/>
  <c r="L893" i="15"/>
  <c r="K893" i="15"/>
  <c r="J893" i="15"/>
  <c r="H893" i="15"/>
  <c r="L892" i="15"/>
  <c r="K892" i="15"/>
  <c r="J892" i="15"/>
  <c r="H892" i="15"/>
  <c r="L891" i="15"/>
  <c r="K891" i="15"/>
  <c r="J891" i="15"/>
  <c r="H891" i="15"/>
  <c r="L890" i="15"/>
  <c r="K890" i="15"/>
  <c r="J890" i="15"/>
  <c r="H890" i="15"/>
  <c r="L889" i="15"/>
  <c r="K889" i="15"/>
  <c r="J889" i="15"/>
  <c r="H889" i="15"/>
  <c r="L888" i="15"/>
  <c r="K888" i="15"/>
  <c r="J888" i="15"/>
  <c r="H888" i="15"/>
  <c r="L887" i="15"/>
  <c r="K887" i="15"/>
  <c r="J887" i="15"/>
  <c r="H887" i="15"/>
  <c r="C887" i="15"/>
  <c r="C888" i="15" s="1"/>
  <c r="C889" i="15" s="1"/>
  <c r="C890" i="15" s="1"/>
  <c r="C891" i="15" s="1"/>
  <c r="C892" i="15" s="1"/>
  <c r="C893" i="15" s="1"/>
  <c r="C894" i="15" s="1"/>
  <c r="C895" i="15" s="1"/>
  <c r="L886" i="15"/>
  <c r="K886" i="15"/>
  <c r="J886" i="15"/>
  <c r="H886" i="15"/>
  <c r="O884" i="15"/>
  <c r="D884" i="15"/>
  <c r="L882" i="15"/>
  <c r="K882" i="15"/>
  <c r="J882" i="15"/>
  <c r="H882" i="15"/>
  <c r="L881" i="15"/>
  <c r="K881" i="15"/>
  <c r="J881" i="15"/>
  <c r="H881" i="15"/>
  <c r="L880" i="15"/>
  <c r="K880" i="15"/>
  <c r="J880" i="15"/>
  <c r="H880" i="15"/>
  <c r="L879" i="15"/>
  <c r="K879" i="15"/>
  <c r="J879" i="15"/>
  <c r="H879" i="15"/>
  <c r="L878" i="15"/>
  <c r="K878" i="15"/>
  <c r="J878" i="15"/>
  <c r="H878" i="15"/>
  <c r="L877" i="15"/>
  <c r="K877" i="15"/>
  <c r="J877" i="15"/>
  <c r="H877" i="15"/>
  <c r="L876" i="15"/>
  <c r="K876" i="15"/>
  <c r="J876" i="15"/>
  <c r="H876" i="15"/>
  <c r="L875" i="15"/>
  <c r="K875" i="15"/>
  <c r="J875" i="15"/>
  <c r="H875" i="15"/>
  <c r="L874" i="15"/>
  <c r="K874" i="15"/>
  <c r="J874" i="15"/>
  <c r="H874" i="15"/>
  <c r="C874" i="15"/>
  <c r="C875" i="15" s="1"/>
  <c r="C876" i="15" s="1"/>
  <c r="C877" i="15" s="1"/>
  <c r="C878" i="15" s="1"/>
  <c r="C879" i="15" s="1"/>
  <c r="C880" i="15" s="1"/>
  <c r="C881" i="15" s="1"/>
  <c r="C882" i="15" s="1"/>
  <c r="L873" i="15"/>
  <c r="K873" i="15"/>
  <c r="J873" i="15"/>
  <c r="H873" i="15"/>
  <c r="O871" i="15"/>
  <c r="D871" i="15"/>
  <c r="L869" i="15"/>
  <c r="K869" i="15"/>
  <c r="J869" i="15"/>
  <c r="H869" i="15"/>
  <c r="L868" i="15"/>
  <c r="K868" i="15"/>
  <c r="J868" i="15"/>
  <c r="H868" i="15"/>
  <c r="L867" i="15"/>
  <c r="K867" i="15"/>
  <c r="J867" i="15"/>
  <c r="H867" i="15"/>
  <c r="L866" i="15"/>
  <c r="K866" i="15"/>
  <c r="J866" i="15"/>
  <c r="H866" i="15"/>
  <c r="L865" i="15"/>
  <c r="K865" i="15"/>
  <c r="J865" i="15"/>
  <c r="H865" i="15"/>
  <c r="L864" i="15"/>
  <c r="K864" i="15"/>
  <c r="J864" i="15"/>
  <c r="H864" i="15"/>
  <c r="L863" i="15"/>
  <c r="K863" i="15"/>
  <c r="J863" i="15"/>
  <c r="H863" i="15"/>
  <c r="L862" i="15"/>
  <c r="K862" i="15"/>
  <c r="J862" i="15"/>
  <c r="H862" i="15"/>
  <c r="L861" i="15"/>
  <c r="K861" i="15"/>
  <c r="J861" i="15"/>
  <c r="H861" i="15"/>
  <c r="C861" i="15"/>
  <c r="C862" i="15" s="1"/>
  <c r="C863" i="15" s="1"/>
  <c r="C864" i="15" s="1"/>
  <c r="C865" i="15" s="1"/>
  <c r="C866" i="15" s="1"/>
  <c r="C867" i="15" s="1"/>
  <c r="C868" i="15" s="1"/>
  <c r="C869" i="15" s="1"/>
  <c r="L860" i="15"/>
  <c r="K860" i="15"/>
  <c r="J860" i="15"/>
  <c r="H860" i="15"/>
  <c r="O858" i="15"/>
  <c r="D858" i="15"/>
  <c r="L856" i="15"/>
  <c r="K856" i="15"/>
  <c r="J856" i="15"/>
  <c r="H856" i="15"/>
  <c r="L855" i="15"/>
  <c r="K855" i="15"/>
  <c r="J855" i="15"/>
  <c r="H855" i="15"/>
  <c r="L854" i="15"/>
  <c r="K854" i="15"/>
  <c r="J854" i="15"/>
  <c r="H854" i="15"/>
  <c r="L853" i="15"/>
  <c r="K853" i="15"/>
  <c r="J853" i="15"/>
  <c r="H853" i="15"/>
  <c r="L852" i="15"/>
  <c r="K852" i="15"/>
  <c r="J852" i="15"/>
  <c r="H852" i="15"/>
  <c r="L851" i="15"/>
  <c r="K851" i="15"/>
  <c r="J851" i="15"/>
  <c r="H851" i="15"/>
  <c r="L850" i="15"/>
  <c r="K850" i="15"/>
  <c r="J850" i="15"/>
  <c r="H850" i="15"/>
  <c r="L849" i="15"/>
  <c r="K849" i="15"/>
  <c r="J849" i="15"/>
  <c r="H849" i="15"/>
  <c r="L848" i="15"/>
  <c r="K848" i="15"/>
  <c r="J848" i="15"/>
  <c r="H848" i="15"/>
  <c r="C848" i="15"/>
  <c r="C849" i="15" s="1"/>
  <c r="C850" i="15" s="1"/>
  <c r="C851" i="15" s="1"/>
  <c r="C852" i="15" s="1"/>
  <c r="C853" i="15" s="1"/>
  <c r="C854" i="15" s="1"/>
  <c r="C855" i="15" s="1"/>
  <c r="C856" i="15" s="1"/>
  <c r="L847" i="15"/>
  <c r="K847" i="15"/>
  <c r="J847" i="15"/>
  <c r="H847" i="15"/>
  <c r="O845" i="15"/>
  <c r="D845" i="15"/>
  <c r="L843" i="15"/>
  <c r="K843" i="15"/>
  <c r="J843" i="15"/>
  <c r="H843" i="15"/>
  <c r="L842" i="15"/>
  <c r="K842" i="15"/>
  <c r="J842" i="15"/>
  <c r="H842" i="15"/>
  <c r="L841" i="15"/>
  <c r="K841" i="15"/>
  <c r="J841" i="15"/>
  <c r="H841" i="15"/>
  <c r="L840" i="15"/>
  <c r="K840" i="15"/>
  <c r="J840" i="15"/>
  <c r="H840" i="15"/>
  <c r="L839" i="15"/>
  <c r="K839" i="15"/>
  <c r="J839" i="15"/>
  <c r="H839" i="15"/>
  <c r="L838" i="15"/>
  <c r="K838" i="15"/>
  <c r="J838" i="15"/>
  <c r="H838" i="15"/>
  <c r="L837" i="15"/>
  <c r="K837" i="15"/>
  <c r="J837" i="15"/>
  <c r="H837" i="15"/>
  <c r="L836" i="15"/>
  <c r="K836" i="15"/>
  <c r="J836" i="15"/>
  <c r="H836" i="15"/>
  <c r="L835" i="15"/>
  <c r="K835" i="15"/>
  <c r="J835" i="15"/>
  <c r="H835" i="15"/>
  <c r="C835" i="15"/>
  <c r="C836" i="15" s="1"/>
  <c r="C837" i="15" s="1"/>
  <c r="C838" i="15" s="1"/>
  <c r="C839" i="15" s="1"/>
  <c r="C840" i="15" s="1"/>
  <c r="C841" i="15" s="1"/>
  <c r="C842" i="15" s="1"/>
  <c r="C843" i="15" s="1"/>
  <c r="L834" i="15"/>
  <c r="K834" i="15"/>
  <c r="J834" i="15"/>
  <c r="H834" i="15"/>
  <c r="O832" i="15"/>
  <c r="D832" i="15"/>
  <c r="L830" i="15"/>
  <c r="K830" i="15"/>
  <c r="J830" i="15"/>
  <c r="H830" i="15"/>
  <c r="L829" i="15"/>
  <c r="K829" i="15"/>
  <c r="J829" i="15"/>
  <c r="H829" i="15"/>
  <c r="L828" i="15"/>
  <c r="K828" i="15"/>
  <c r="J828" i="15"/>
  <c r="H828" i="15"/>
  <c r="L827" i="15"/>
  <c r="K827" i="15"/>
  <c r="J827" i="15"/>
  <c r="H827" i="15"/>
  <c r="L826" i="15"/>
  <c r="K826" i="15"/>
  <c r="J826" i="15"/>
  <c r="H826" i="15"/>
  <c r="L825" i="15"/>
  <c r="K825" i="15"/>
  <c r="J825" i="15"/>
  <c r="H825" i="15"/>
  <c r="L824" i="15"/>
  <c r="K824" i="15"/>
  <c r="J824" i="15"/>
  <c r="H824" i="15"/>
  <c r="L823" i="15"/>
  <c r="K823" i="15"/>
  <c r="J823" i="15"/>
  <c r="H823" i="15"/>
  <c r="L822" i="15"/>
  <c r="K822" i="15"/>
  <c r="J822" i="15"/>
  <c r="H822" i="15"/>
  <c r="C822" i="15"/>
  <c r="C823" i="15" s="1"/>
  <c r="C824" i="15" s="1"/>
  <c r="C825" i="15" s="1"/>
  <c r="C826" i="15" s="1"/>
  <c r="C827" i="15" s="1"/>
  <c r="C828" i="15" s="1"/>
  <c r="C829" i="15" s="1"/>
  <c r="C830" i="15" s="1"/>
  <c r="L821" i="15"/>
  <c r="K821" i="15"/>
  <c r="J821" i="15"/>
  <c r="H821" i="15"/>
  <c r="O819" i="15"/>
  <c r="D819" i="15"/>
  <c r="L817" i="15"/>
  <c r="K817" i="15"/>
  <c r="J817" i="15"/>
  <c r="H817" i="15"/>
  <c r="L816" i="15"/>
  <c r="K816" i="15"/>
  <c r="J816" i="15"/>
  <c r="H816" i="15"/>
  <c r="L815" i="15"/>
  <c r="K815" i="15"/>
  <c r="J815" i="15"/>
  <c r="H815" i="15"/>
  <c r="L814" i="15"/>
  <c r="K814" i="15"/>
  <c r="J814" i="15"/>
  <c r="H814" i="15"/>
  <c r="L813" i="15"/>
  <c r="K813" i="15"/>
  <c r="J813" i="15"/>
  <c r="H813" i="15"/>
  <c r="L812" i="15"/>
  <c r="K812" i="15"/>
  <c r="J812" i="15"/>
  <c r="H812" i="15"/>
  <c r="L811" i="15"/>
  <c r="K811" i="15"/>
  <c r="J811" i="15"/>
  <c r="H811" i="15"/>
  <c r="L810" i="15"/>
  <c r="K810" i="15"/>
  <c r="J810" i="15"/>
  <c r="H810" i="15"/>
  <c r="L809" i="15"/>
  <c r="K809" i="15"/>
  <c r="J809" i="15"/>
  <c r="H809" i="15"/>
  <c r="C809" i="15"/>
  <c r="C810" i="15" s="1"/>
  <c r="C811" i="15" s="1"/>
  <c r="C812" i="15" s="1"/>
  <c r="C813" i="15" s="1"/>
  <c r="C814" i="15" s="1"/>
  <c r="C815" i="15" s="1"/>
  <c r="C816" i="15" s="1"/>
  <c r="C817" i="15" s="1"/>
  <c r="L808" i="15"/>
  <c r="K808" i="15"/>
  <c r="J808" i="15"/>
  <c r="H808" i="15"/>
  <c r="O806" i="15"/>
  <c r="D806" i="15"/>
  <c r="L804" i="15"/>
  <c r="K804" i="15"/>
  <c r="J804" i="15"/>
  <c r="H804" i="15"/>
  <c r="L803" i="15"/>
  <c r="K803" i="15"/>
  <c r="J803" i="15"/>
  <c r="H803" i="15"/>
  <c r="L802" i="15"/>
  <c r="K802" i="15"/>
  <c r="J802" i="15"/>
  <c r="H802" i="15"/>
  <c r="L801" i="15"/>
  <c r="K801" i="15"/>
  <c r="J801" i="15"/>
  <c r="H801" i="15"/>
  <c r="L800" i="15"/>
  <c r="K800" i="15"/>
  <c r="J800" i="15"/>
  <c r="H800" i="15"/>
  <c r="L799" i="15"/>
  <c r="K799" i="15"/>
  <c r="J799" i="15"/>
  <c r="H799" i="15"/>
  <c r="L798" i="15"/>
  <c r="K798" i="15"/>
  <c r="J798" i="15"/>
  <c r="H798" i="15"/>
  <c r="L797" i="15"/>
  <c r="K797" i="15"/>
  <c r="J797" i="15"/>
  <c r="H797" i="15"/>
  <c r="L796" i="15"/>
  <c r="K796" i="15"/>
  <c r="J796" i="15"/>
  <c r="H796" i="15"/>
  <c r="C796" i="15"/>
  <c r="C797" i="15" s="1"/>
  <c r="C798" i="15" s="1"/>
  <c r="C799" i="15" s="1"/>
  <c r="C800" i="15" s="1"/>
  <c r="C801" i="15" s="1"/>
  <c r="C802" i="15" s="1"/>
  <c r="C803" i="15" s="1"/>
  <c r="C804" i="15" s="1"/>
  <c r="L795" i="15"/>
  <c r="K795" i="15"/>
  <c r="J795" i="15"/>
  <c r="H795" i="15"/>
  <c r="O793" i="15"/>
  <c r="D793" i="15"/>
  <c r="L791" i="15"/>
  <c r="K791" i="15"/>
  <c r="J791" i="15"/>
  <c r="H791" i="15"/>
  <c r="L790" i="15"/>
  <c r="K790" i="15"/>
  <c r="J790" i="15"/>
  <c r="H790" i="15"/>
  <c r="L789" i="15"/>
  <c r="K789" i="15"/>
  <c r="J789" i="15"/>
  <c r="H789" i="15"/>
  <c r="L788" i="15"/>
  <c r="K788" i="15"/>
  <c r="J788" i="15"/>
  <c r="H788" i="15"/>
  <c r="L787" i="15"/>
  <c r="K787" i="15"/>
  <c r="J787" i="15"/>
  <c r="H787" i="15"/>
  <c r="L786" i="15"/>
  <c r="K786" i="15"/>
  <c r="J786" i="15"/>
  <c r="H786" i="15"/>
  <c r="L785" i="15"/>
  <c r="K785" i="15"/>
  <c r="J785" i="15"/>
  <c r="H785" i="15"/>
  <c r="L784" i="15"/>
  <c r="K784" i="15"/>
  <c r="J784" i="15"/>
  <c r="H784" i="15"/>
  <c r="L783" i="15"/>
  <c r="K783" i="15"/>
  <c r="J783" i="15"/>
  <c r="H783" i="15"/>
  <c r="C783" i="15"/>
  <c r="C784" i="15" s="1"/>
  <c r="C785" i="15" s="1"/>
  <c r="C786" i="15" s="1"/>
  <c r="C787" i="15" s="1"/>
  <c r="C788" i="15" s="1"/>
  <c r="C789" i="15" s="1"/>
  <c r="C790" i="15" s="1"/>
  <c r="C791" i="15" s="1"/>
  <c r="L782" i="15"/>
  <c r="K782" i="15"/>
  <c r="J782" i="15"/>
  <c r="H782" i="15"/>
  <c r="O780" i="15"/>
  <c r="D780" i="15"/>
  <c r="L778" i="15"/>
  <c r="K778" i="15"/>
  <c r="J778" i="15"/>
  <c r="H778" i="15"/>
  <c r="L777" i="15"/>
  <c r="K777" i="15"/>
  <c r="J777" i="15"/>
  <c r="H777" i="15"/>
  <c r="L776" i="15"/>
  <c r="K776" i="15"/>
  <c r="J776" i="15"/>
  <c r="H776" i="15"/>
  <c r="L775" i="15"/>
  <c r="K775" i="15"/>
  <c r="J775" i="15"/>
  <c r="H775" i="15"/>
  <c r="L774" i="15"/>
  <c r="K774" i="15"/>
  <c r="J774" i="15"/>
  <c r="H774" i="15"/>
  <c r="L773" i="15"/>
  <c r="K773" i="15"/>
  <c r="J773" i="15"/>
  <c r="H773" i="15"/>
  <c r="L772" i="15"/>
  <c r="K772" i="15"/>
  <c r="J772" i="15"/>
  <c r="H772" i="15"/>
  <c r="L771" i="15"/>
  <c r="K771" i="15"/>
  <c r="J771" i="15"/>
  <c r="H771" i="15"/>
  <c r="L770" i="15"/>
  <c r="K770" i="15"/>
  <c r="J770" i="15"/>
  <c r="H770" i="15"/>
  <c r="C770" i="15"/>
  <c r="C771" i="15" s="1"/>
  <c r="C772" i="15" s="1"/>
  <c r="C773" i="15" s="1"/>
  <c r="C774" i="15" s="1"/>
  <c r="C775" i="15" s="1"/>
  <c r="C776" i="15" s="1"/>
  <c r="C777" i="15" s="1"/>
  <c r="C778" i="15" s="1"/>
  <c r="L769" i="15"/>
  <c r="K769" i="15"/>
  <c r="J769" i="15"/>
  <c r="H769" i="15"/>
  <c r="O767" i="15"/>
  <c r="D767" i="15"/>
  <c r="L765" i="15"/>
  <c r="K765" i="15"/>
  <c r="J765" i="15"/>
  <c r="H765" i="15"/>
  <c r="L764" i="15"/>
  <c r="K764" i="15"/>
  <c r="J764" i="15"/>
  <c r="H764" i="15"/>
  <c r="L763" i="15"/>
  <c r="K763" i="15"/>
  <c r="J763" i="15"/>
  <c r="H763" i="15"/>
  <c r="L762" i="15"/>
  <c r="K762" i="15"/>
  <c r="J762" i="15"/>
  <c r="H762" i="15"/>
  <c r="L761" i="15"/>
  <c r="K761" i="15"/>
  <c r="J761" i="15"/>
  <c r="H761" i="15"/>
  <c r="L760" i="15"/>
  <c r="K760" i="15"/>
  <c r="J760" i="15"/>
  <c r="H760" i="15"/>
  <c r="L759" i="15"/>
  <c r="K759" i="15"/>
  <c r="J759" i="15"/>
  <c r="H759" i="15"/>
  <c r="L758" i="15"/>
  <c r="K758" i="15"/>
  <c r="J758" i="15"/>
  <c r="H758" i="15"/>
  <c r="L757" i="15"/>
  <c r="K757" i="15"/>
  <c r="J757" i="15"/>
  <c r="H757" i="15"/>
  <c r="C757" i="15"/>
  <c r="C758" i="15" s="1"/>
  <c r="C759" i="15" s="1"/>
  <c r="C760" i="15" s="1"/>
  <c r="C761" i="15" s="1"/>
  <c r="C762" i="15" s="1"/>
  <c r="C763" i="15" s="1"/>
  <c r="C764" i="15" s="1"/>
  <c r="C765" i="15" s="1"/>
  <c r="L756" i="15"/>
  <c r="K756" i="15"/>
  <c r="J756" i="15"/>
  <c r="H756" i="15"/>
  <c r="O754" i="15"/>
  <c r="D754" i="15"/>
  <c r="L752" i="15"/>
  <c r="K752" i="15"/>
  <c r="J752" i="15"/>
  <c r="H752" i="15"/>
  <c r="L751" i="15"/>
  <c r="K751" i="15"/>
  <c r="J751" i="15"/>
  <c r="H751" i="15"/>
  <c r="L750" i="15"/>
  <c r="K750" i="15"/>
  <c r="J750" i="15"/>
  <c r="H750" i="15"/>
  <c r="L749" i="15"/>
  <c r="K749" i="15"/>
  <c r="J749" i="15"/>
  <c r="H749" i="15"/>
  <c r="L748" i="15"/>
  <c r="K748" i="15"/>
  <c r="J748" i="15"/>
  <c r="H748" i="15"/>
  <c r="L747" i="15"/>
  <c r="K747" i="15"/>
  <c r="J747" i="15"/>
  <c r="H747" i="15"/>
  <c r="L746" i="15"/>
  <c r="K746" i="15"/>
  <c r="J746" i="15"/>
  <c r="H746" i="15"/>
  <c r="L745" i="15"/>
  <c r="K745" i="15"/>
  <c r="J745" i="15"/>
  <c r="H745" i="15"/>
  <c r="L744" i="15"/>
  <c r="K744" i="15"/>
  <c r="J744" i="15"/>
  <c r="H744" i="15"/>
  <c r="C744" i="15"/>
  <c r="C745" i="15" s="1"/>
  <c r="C746" i="15" s="1"/>
  <c r="C747" i="15" s="1"/>
  <c r="C748" i="15" s="1"/>
  <c r="C749" i="15" s="1"/>
  <c r="C750" i="15" s="1"/>
  <c r="C751" i="15" s="1"/>
  <c r="C752" i="15" s="1"/>
  <c r="L743" i="15"/>
  <c r="K743" i="15"/>
  <c r="J743" i="15"/>
  <c r="H743" i="15"/>
  <c r="O741" i="15"/>
  <c r="D741" i="15"/>
  <c r="L739" i="15"/>
  <c r="K739" i="15"/>
  <c r="J739" i="15"/>
  <c r="H739" i="15"/>
  <c r="L738" i="15"/>
  <c r="K738" i="15"/>
  <c r="J738" i="15"/>
  <c r="H738" i="15"/>
  <c r="L737" i="15"/>
  <c r="K737" i="15"/>
  <c r="J737" i="15"/>
  <c r="H737" i="15"/>
  <c r="L736" i="15"/>
  <c r="K736" i="15"/>
  <c r="J736" i="15"/>
  <c r="H736" i="15"/>
  <c r="L735" i="15"/>
  <c r="K735" i="15"/>
  <c r="J735" i="15"/>
  <c r="H735" i="15"/>
  <c r="L734" i="15"/>
  <c r="K734" i="15"/>
  <c r="J734" i="15"/>
  <c r="H734" i="15"/>
  <c r="L733" i="15"/>
  <c r="K733" i="15"/>
  <c r="J733" i="15"/>
  <c r="H733" i="15"/>
  <c r="L732" i="15"/>
  <c r="K732" i="15"/>
  <c r="J732" i="15"/>
  <c r="H732" i="15"/>
  <c r="L731" i="15"/>
  <c r="K731" i="15"/>
  <c r="J731" i="15"/>
  <c r="H731" i="15"/>
  <c r="C731" i="15"/>
  <c r="C732" i="15" s="1"/>
  <c r="C733" i="15" s="1"/>
  <c r="C734" i="15" s="1"/>
  <c r="C735" i="15" s="1"/>
  <c r="C736" i="15" s="1"/>
  <c r="C737" i="15" s="1"/>
  <c r="C738" i="15" s="1"/>
  <c r="C739" i="15" s="1"/>
  <c r="L730" i="15"/>
  <c r="K730" i="15"/>
  <c r="J730" i="15"/>
  <c r="H730" i="15"/>
  <c r="O728" i="15"/>
  <c r="D728" i="15"/>
  <c r="L726" i="15"/>
  <c r="K726" i="15"/>
  <c r="J726" i="15"/>
  <c r="H726" i="15"/>
  <c r="L725" i="15"/>
  <c r="K725" i="15"/>
  <c r="J725" i="15"/>
  <c r="H725" i="15"/>
  <c r="L724" i="15"/>
  <c r="K724" i="15"/>
  <c r="J724" i="15"/>
  <c r="H724" i="15"/>
  <c r="L723" i="15"/>
  <c r="K723" i="15"/>
  <c r="J723" i="15"/>
  <c r="H723" i="15"/>
  <c r="L722" i="15"/>
  <c r="K722" i="15"/>
  <c r="J722" i="15"/>
  <c r="H722" i="15"/>
  <c r="L721" i="15"/>
  <c r="K721" i="15"/>
  <c r="J721" i="15"/>
  <c r="H721" i="15"/>
  <c r="L720" i="15"/>
  <c r="K720" i="15"/>
  <c r="J720" i="15"/>
  <c r="H720" i="15"/>
  <c r="L719" i="15"/>
  <c r="K719" i="15"/>
  <c r="J719" i="15"/>
  <c r="H719" i="15"/>
  <c r="L718" i="15"/>
  <c r="K718" i="15"/>
  <c r="J718" i="15"/>
  <c r="H718" i="15"/>
  <c r="C718" i="15"/>
  <c r="C719" i="15" s="1"/>
  <c r="C720" i="15" s="1"/>
  <c r="C721" i="15" s="1"/>
  <c r="C722" i="15" s="1"/>
  <c r="C723" i="15" s="1"/>
  <c r="C724" i="15" s="1"/>
  <c r="C725" i="15" s="1"/>
  <c r="C726" i="15" s="1"/>
  <c r="L717" i="15"/>
  <c r="K717" i="15"/>
  <c r="J717" i="15"/>
  <c r="H717" i="15"/>
  <c r="O715" i="15"/>
  <c r="D715" i="15"/>
  <c r="L713" i="15"/>
  <c r="K713" i="15"/>
  <c r="J713" i="15"/>
  <c r="H713" i="15"/>
  <c r="L712" i="15"/>
  <c r="K712" i="15"/>
  <c r="J712" i="15"/>
  <c r="H712" i="15"/>
  <c r="L711" i="15"/>
  <c r="K711" i="15"/>
  <c r="J711" i="15"/>
  <c r="H711" i="15"/>
  <c r="L710" i="15"/>
  <c r="K710" i="15"/>
  <c r="J710" i="15"/>
  <c r="H710" i="15"/>
  <c r="L709" i="15"/>
  <c r="K709" i="15"/>
  <c r="J709" i="15"/>
  <c r="H709" i="15"/>
  <c r="L708" i="15"/>
  <c r="K708" i="15"/>
  <c r="J708" i="15"/>
  <c r="H708" i="15"/>
  <c r="L707" i="15"/>
  <c r="K707" i="15"/>
  <c r="J707" i="15"/>
  <c r="H707" i="15"/>
  <c r="L706" i="15"/>
  <c r="K706" i="15"/>
  <c r="J706" i="15"/>
  <c r="H706" i="15"/>
  <c r="L705" i="15"/>
  <c r="K705" i="15"/>
  <c r="J705" i="15"/>
  <c r="H705" i="15"/>
  <c r="C705" i="15"/>
  <c r="C706" i="15" s="1"/>
  <c r="C707" i="15" s="1"/>
  <c r="C708" i="15" s="1"/>
  <c r="C709" i="15" s="1"/>
  <c r="C710" i="15" s="1"/>
  <c r="C711" i="15" s="1"/>
  <c r="C712" i="15" s="1"/>
  <c r="C713" i="15" s="1"/>
  <c r="L704" i="15"/>
  <c r="K704" i="15"/>
  <c r="J704" i="15"/>
  <c r="H704" i="15"/>
  <c r="O702" i="15"/>
  <c r="D702" i="15"/>
  <c r="L700" i="15"/>
  <c r="K700" i="15"/>
  <c r="J700" i="15"/>
  <c r="H700" i="15"/>
  <c r="L699" i="15"/>
  <c r="K699" i="15"/>
  <c r="J699" i="15"/>
  <c r="H699" i="15"/>
  <c r="L698" i="15"/>
  <c r="K698" i="15"/>
  <c r="J698" i="15"/>
  <c r="H698" i="15"/>
  <c r="L697" i="15"/>
  <c r="K697" i="15"/>
  <c r="J697" i="15"/>
  <c r="H697" i="15"/>
  <c r="L696" i="15"/>
  <c r="K696" i="15"/>
  <c r="J696" i="15"/>
  <c r="H696" i="15"/>
  <c r="L695" i="15"/>
  <c r="K695" i="15"/>
  <c r="J695" i="15"/>
  <c r="H695" i="15"/>
  <c r="L694" i="15"/>
  <c r="K694" i="15"/>
  <c r="J694" i="15"/>
  <c r="H694" i="15"/>
  <c r="L693" i="15"/>
  <c r="K693" i="15"/>
  <c r="J693" i="15"/>
  <c r="H693" i="15"/>
  <c r="L692" i="15"/>
  <c r="K692" i="15"/>
  <c r="J692" i="15"/>
  <c r="H692" i="15"/>
  <c r="C692" i="15"/>
  <c r="C693" i="15" s="1"/>
  <c r="C694" i="15" s="1"/>
  <c r="C695" i="15" s="1"/>
  <c r="C696" i="15" s="1"/>
  <c r="C697" i="15" s="1"/>
  <c r="C698" i="15" s="1"/>
  <c r="C699" i="15" s="1"/>
  <c r="C700" i="15" s="1"/>
  <c r="L691" i="15"/>
  <c r="K691" i="15"/>
  <c r="J691" i="15"/>
  <c r="H691" i="15"/>
  <c r="O689" i="15"/>
  <c r="D689" i="15"/>
  <c r="L687" i="15"/>
  <c r="K687" i="15"/>
  <c r="J687" i="15"/>
  <c r="H687" i="15"/>
  <c r="L686" i="15"/>
  <c r="K686" i="15"/>
  <c r="J686" i="15"/>
  <c r="H686" i="15"/>
  <c r="L685" i="15"/>
  <c r="K685" i="15"/>
  <c r="J685" i="15"/>
  <c r="H685" i="15"/>
  <c r="L684" i="15"/>
  <c r="K684" i="15"/>
  <c r="J684" i="15"/>
  <c r="H684" i="15"/>
  <c r="L683" i="15"/>
  <c r="K683" i="15"/>
  <c r="J683" i="15"/>
  <c r="H683" i="15"/>
  <c r="L682" i="15"/>
  <c r="K682" i="15"/>
  <c r="J682" i="15"/>
  <c r="H682" i="15"/>
  <c r="L681" i="15"/>
  <c r="K681" i="15"/>
  <c r="J681" i="15"/>
  <c r="H681" i="15"/>
  <c r="L680" i="15"/>
  <c r="K680" i="15"/>
  <c r="J680" i="15"/>
  <c r="H680" i="15"/>
  <c r="L679" i="15"/>
  <c r="K679" i="15"/>
  <c r="J679" i="15"/>
  <c r="H679" i="15"/>
  <c r="C679" i="15"/>
  <c r="C680" i="15" s="1"/>
  <c r="C681" i="15" s="1"/>
  <c r="C682" i="15" s="1"/>
  <c r="C683" i="15" s="1"/>
  <c r="C684" i="15" s="1"/>
  <c r="C685" i="15" s="1"/>
  <c r="C686" i="15" s="1"/>
  <c r="C687" i="15" s="1"/>
  <c r="L678" i="15"/>
  <c r="K678" i="15"/>
  <c r="J678" i="15"/>
  <c r="H678" i="15"/>
  <c r="O676" i="15"/>
  <c r="D676" i="15"/>
  <c r="L674" i="15"/>
  <c r="K674" i="15"/>
  <c r="J674" i="15"/>
  <c r="H674" i="15"/>
  <c r="L673" i="15"/>
  <c r="K673" i="15"/>
  <c r="J673" i="15"/>
  <c r="H673" i="15"/>
  <c r="L672" i="15"/>
  <c r="K672" i="15"/>
  <c r="J672" i="15"/>
  <c r="H672" i="15"/>
  <c r="L671" i="15"/>
  <c r="K671" i="15"/>
  <c r="J671" i="15"/>
  <c r="H671" i="15"/>
  <c r="L670" i="15"/>
  <c r="K670" i="15"/>
  <c r="J670" i="15"/>
  <c r="H670" i="15"/>
  <c r="L669" i="15"/>
  <c r="K669" i="15"/>
  <c r="J669" i="15"/>
  <c r="H669" i="15"/>
  <c r="L668" i="15"/>
  <c r="K668" i="15"/>
  <c r="J668" i="15"/>
  <c r="H668" i="15"/>
  <c r="L667" i="15"/>
  <c r="K667" i="15"/>
  <c r="J667" i="15"/>
  <c r="H667" i="15"/>
  <c r="L666" i="15"/>
  <c r="K666" i="15"/>
  <c r="J666" i="15"/>
  <c r="H666" i="15"/>
  <c r="C666" i="15"/>
  <c r="C667" i="15" s="1"/>
  <c r="C668" i="15" s="1"/>
  <c r="C669" i="15" s="1"/>
  <c r="C670" i="15" s="1"/>
  <c r="C671" i="15" s="1"/>
  <c r="C672" i="15" s="1"/>
  <c r="C673" i="15" s="1"/>
  <c r="C674" i="15" s="1"/>
  <c r="L665" i="15"/>
  <c r="K665" i="15"/>
  <c r="J665" i="15"/>
  <c r="H665" i="15"/>
  <c r="O663" i="15"/>
  <c r="D663" i="15"/>
  <c r="L661" i="15"/>
  <c r="K661" i="15"/>
  <c r="J661" i="15"/>
  <c r="H661" i="15"/>
  <c r="L660" i="15"/>
  <c r="K660" i="15"/>
  <c r="J660" i="15"/>
  <c r="H660" i="15"/>
  <c r="L659" i="15"/>
  <c r="K659" i="15"/>
  <c r="J659" i="15"/>
  <c r="H659" i="15"/>
  <c r="L658" i="15"/>
  <c r="K658" i="15"/>
  <c r="J658" i="15"/>
  <c r="H658" i="15"/>
  <c r="L657" i="15"/>
  <c r="K657" i="15"/>
  <c r="J657" i="15"/>
  <c r="H657" i="15"/>
  <c r="L656" i="15"/>
  <c r="K656" i="15"/>
  <c r="J656" i="15"/>
  <c r="H656" i="15"/>
  <c r="L655" i="15"/>
  <c r="K655" i="15"/>
  <c r="J655" i="15"/>
  <c r="H655" i="15"/>
  <c r="L654" i="15"/>
  <c r="K654" i="15"/>
  <c r="J654" i="15"/>
  <c r="H654" i="15"/>
  <c r="L653" i="15"/>
  <c r="K653" i="15"/>
  <c r="J653" i="15"/>
  <c r="H653" i="15"/>
  <c r="C653" i="15"/>
  <c r="C654" i="15" s="1"/>
  <c r="C655" i="15" s="1"/>
  <c r="C656" i="15" s="1"/>
  <c r="C657" i="15" s="1"/>
  <c r="C658" i="15" s="1"/>
  <c r="C659" i="15" s="1"/>
  <c r="C660" i="15" s="1"/>
  <c r="C661" i="15" s="1"/>
  <c r="L652" i="15"/>
  <c r="K652" i="15"/>
  <c r="J652" i="15"/>
  <c r="H652" i="15"/>
  <c r="O650" i="15"/>
  <c r="D650" i="15"/>
  <c r="L648" i="15"/>
  <c r="K648" i="15"/>
  <c r="J648" i="15"/>
  <c r="H648" i="15"/>
  <c r="L647" i="15"/>
  <c r="K647" i="15"/>
  <c r="J647" i="15"/>
  <c r="H647" i="15"/>
  <c r="L646" i="15"/>
  <c r="K646" i="15"/>
  <c r="J646" i="15"/>
  <c r="H646" i="15"/>
  <c r="L645" i="15"/>
  <c r="K645" i="15"/>
  <c r="J645" i="15"/>
  <c r="H645" i="15"/>
  <c r="L644" i="15"/>
  <c r="K644" i="15"/>
  <c r="J644" i="15"/>
  <c r="H644" i="15"/>
  <c r="L643" i="15"/>
  <c r="K643" i="15"/>
  <c r="J643" i="15"/>
  <c r="H643" i="15"/>
  <c r="L642" i="15"/>
  <c r="K642" i="15"/>
  <c r="J642" i="15"/>
  <c r="H642" i="15"/>
  <c r="L641" i="15"/>
  <c r="K641" i="15"/>
  <c r="J641" i="15"/>
  <c r="H641" i="15"/>
  <c r="L640" i="15"/>
  <c r="K640" i="15"/>
  <c r="J640" i="15"/>
  <c r="H640" i="15"/>
  <c r="C640" i="15"/>
  <c r="C641" i="15" s="1"/>
  <c r="C642" i="15" s="1"/>
  <c r="C643" i="15" s="1"/>
  <c r="C644" i="15" s="1"/>
  <c r="C645" i="15" s="1"/>
  <c r="C646" i="15" s="1"/>
  <c r="C647" i="15" s="1"/>
  <c r="C648" i="15" s="1"/>
  <c r="L639" i="15"/>
  <c r="K639" i="15"/>
  <c r="J639" i="15"/>
  <c r="H639" i="15"/>
  <c r="O637" i="15"/>
  <c r="D637" i="15"/>
  <c r="L635" i="15"/>
  <c r="K635" i="15"/>
  <c r="J635" i="15"/>
  <c r="H635" i="15"/>
  <c r="L634" i="15"/>
  <c r="K634" i="15"/>
  <c r="J634" i="15"/>
  <c r="H634" i="15"/>
  <c r="L633" i="15"/>
  <c r="K633" i="15"/>
  <c r="J633" i="15"/>
  <c r="H633" i="15"/>
  <c r="L632" i="15"/>
  <c r="K632" i="15"/>
  <c r="J632" i="15"/>
  <c r="H632" i="15"/>
  <c r="L631" i="15"/>
  <c r="K631" i="15"/>
  <c r="J631" i="15"/>
  <c r="H631" i="15"/>
  <c r="L630" i="15"/>
  <c r="K630" i="15"/>
  <c r="J630" i="15"/>
  <c r="H630" i="15"/>
  <c r="L629" i="15"/>
  <c r="K629" i="15"/>
  <c r="J629" i="15"/>
  <c r="H629" i="15"/>
  <c r="L628" i="15"/>
  <c r="K628" i="15"/>
  <c r="J628" i="15"/>
  <c r="H628" i="15"/>
  <c r="L627" i="15"/>
  <c r="K627" i="15"/>
  <c r="J627" i="15"/>
  <c r="H627" i="15"/>
  <c r="C627" i="15"/>
  <c r="C628" i="15" s="1"/>
  <c r="C629" i="15" s="1"/>
  <c r="C630" i="15" s="1"/>
  <c r="C631" i="15" s="1"/>
  <c r="C632" i="15" s="1"/>
  <c r="C633" i="15" s="1"/>
  <c r="C634" i="15" s="1"/>
  <c r="C635" i="15" s="1"/>
  <c r="L626" i="15"/>
  <c r="K626" i="15"/>
  <c r="J626" i="15"/>
  <c r="H626" i="15"/>
  <c r="O624" i="15"/>
  <c r="D624" i="15"/>
  <c r="L622" i="15"/>
  <c r="K622" i="15"/>
  <c r="J622" i="15"/>
  <c r="H622" i="15"/>
  <c r="L621" i="15"/>
  <c r="K621" i="15"/>
  <c r="J621" i="15"/>
  <c r="H621" i="15"/>
  <c r="L620" i="15"/>
  <c r="K620" i="15"/>
  <c r="J620" i="15"/>
  <c r="H620" i="15"/>
  <c r="L619" i="15"/>
  <c r="K619" i="15"/>
  <c r="J619" i="15"/>
  <c r="H619" i="15"/>
  <c r="L618" i="15"/>
  <c r="K618" i="15"/>
  <c r="J618" i="15"/>
  <c r="H618" i="15"/>
  <c r="L617" i="15"/>
  <c r="K617" i="15"/>
  <c r="J617" i="15"/>
  <c r="H617" i="15"/>
  <c r="L616" i="15"/>
  <c r="K616" i="15"/>
  <c r="J616" i="15"/>
  <c r="H616" i="15"/>
  <c r="L615" i="15"/>
  <c r="K615" i="15"/>
  <c r="J615" i="15"/>
  <c r="H615" i="15"/>
  <c r="L614" i="15"/>
  <c r="K614" i="15"/>
  <c r="J614" i="15"/>
  <c r="H614" i="15"/>
  <c r="C614" i="15"/>
  <c r="C615" i="15" s="1"/>
  <c r="C616" i="15" s="1"/>
  <c r="C617" i="15" s="1"/>
  <c r="C618" i="15" s="1"/>
  <c r="C619" i="15" s="1"/>
  <c r="C620" i="15" s="1"/>
  <c r="C621" i="15" s="1"/>
  <c r="C622" i="15" s="1"/>
  <c r="L613" i="15"/>
  <c r="K613" i="15"/>
  <c r="J613" i="15"/>
  <c r="H613" i="15"/>
  <c r="O611" i="15"/>
  <c r="D611" i="15"/>
  <c r="L609" i="15"/>
  <c r="K609" i="15"/>
  <c r="J609" i="15"/>
  <c r="H609" i="15"/>
  <c r="L608" i="15"/>
  <c r="K608" i="15"/>
  <c r="J608" i="15"/>
  <c r="H608" i="15"/>
  <c r="L607" i="15"/>
  <c r="K607" i="15"/>
  <c r="J607" i="15"/>
  <c r="H607" i="15"/>
  <c r="L606" i="15"/>
  <c r="K606" i="15"/>
  <c r="J606" i="15"/>
  <c r="H606" i="15"/>
  <c r="L605" i="15"/>
  <c r="K605" i="15"/>
  <c r="J605" i="15"/>
  <c r="H605" i="15"/>
  <c r="L604" i="15"/>
  <c r="K604" i="15"/>
  <c r="J604" i="15"/>
  <c r="H604" i="15"/>
  <c r="L603" i="15"/>
  <c r="K603" i="15"/>
  <c r="J603" i="15"/>
  <c r="H603" i="15"/>
  <c r="L602" i="15"/>
  <c r="K602" i="15"/>
  <c r="J602" i="15"/>
  <c r="H602" i="15"/>
  <c r="L601" i="15"/>
  <c r="K601" i="15"/>
  <c r="J601" i="15"/>
  <c r="H601" i="15"/>
  <c r="C601" i="15"/>
  <c r="C602" i="15" s="1"/>
  <c r="C603" i="15" s="1"/>
  <c r="C604" i="15" s="1"/>
  <c r="C605" i="15" s="1"/>
  <c r="C606" i="15" s="1"/>
  <c r="C607" i="15" s="1"/>
  <c r="C608" i="15" s="1"/>
  <c r="C609" i="15" s="1"/>
  <c r="L600" i="15"/>
  <c r="K600" i="15"/>
  <c r="J600" i="15"/>
  <c r="H600" i="15"/>
  <c r="O598" i="15"/>
  <c r="D598" i="15"/>
  <c r="L596" i="15"/>
  <c r="K596" i="15"/>
  <c r="J596" i="15"/>
  <c r="H596" i="15"/>
  <c r="L595" i="15"/>
  <c r="K595" i="15"/>
  <c r="J595" i="15"/>
  <c r="H595" i="15"/>
  <c r="L594" i="15"/>
  <c r="K594" i="15"/>
  <c r="J594" i="15"/>
  <c r="H594" i="15"/>
  <c r="L593" i="15"/>
  <c r="K593" i="15"/>
  <c r="J593" i="15"/>
  <c r="H593" i="15"/>
  <c r="L592" i="15"/>
  <c r="K592" i="15"/>
  <c r="J592" i="15"/>
  <c r="H592" i="15"/>
  <c r="L591" i="15"/>
  <c r="K591" i="15"/>
  <c r="J591" i="15"/>
  <c r="H591" i="15"/>
  <c r="L590" i="15"/>
  <c r="K590" i="15"/>
  <c r="J590" i="15"/>
  <c r="H590" i="15"/>
  <c r="L589" i="15"/>
  <c r="K589" i="15"/>
  <c r="J589" i="15"/>
  <c r="H589" i="15"/>
  <c r="L588" i="15"/>
  <c r="K588" i="15"/>
  <c r="J588" i="15"/>
  <c r="H588" i="15"/>
  <c r="C588" i="15"/>
  <c r="C589" i="15" s="1"/>
  <c r="C590" i="15" s="1"/>
  <c r="C591" i="15" s="1"/>
  <c r="C592" i="15" s="1"/>
  <c r="C593" i="15" s="1"/>
  <c r="C594" i="15" s="1"/>
  <c r="C595" i="15" s="1"/>
  <c r="C596" i="15" s="1"/>
  <c r="L587" i="15"/>
  <c r="K587" i="15"/>
  <c r="J587" i="15"/>
  <c r="H587" i="15"/>
  <c r="O585" i="15"/>
  <c r="D585" i="15"/>
  <c r="L583" i="15"/>
  <c r="K583" i="15"/>
  <c r="J583" i="15"/>
  <c r="H583" i="15"/>
  <c r="L582" i="15"/>
  <c r="K582" i="15"/>
  <c r="J582" i="15"/>
  <c r="H582" i="15"/>
  <c r="L581" i="15"/>
  <c r="K581" i="15"/>
  <c r="J581" i="15"/>
  <c r="H581" i="15"/>
  <c r="L580" i="15"/>
  <c r="K580" i="15"/>
  <c r="J580" i="15"/>
  <c r="H580" i="15"/>
  <c r="L579" i="15"/>
  <c r="K579" i="15"/>
  <c r="J579" i="15"/>
  <c r="H579" i="15"/>
  <c r="L578" i="15"/>
  <c r="K578" i="15"/>
  <c r="J578" i="15"/>
  <c r="H578" i="15"/>
  <c r="L577" i="15"/>
  <c r="K577" i="15"/>
  <c r="J577" i="15"/>
  <c r="H577" i="15"/>
  <c r="L576" i="15"/>
  <c r="K576" i="15"/>
  <c r="J576" i="15"/>
  <c r="H576" i="15"/>
  <c r="L575" i="15"/>
  <c r="K575" i="15"/>
  <c r="J575" i="15"/>
  <c r="H575" i="15"/>
  <c r="C575" i="15"/>
  <c r="C576" i="15" s="1"/>
  <c r="C577" i="15" s="1"/>
  <c r="C578" i="15" s="1"/>
  <c r="C579" i="15" s="1"/>
  <c r="C580" i="15" s="1"/>
  <c r="C581" i="15" s="1"/>
  <c r="C582" i="15" s="1"/>
  <c r="C583" i="15" s="1"/>
  <c r="L574" i="15"/>
  <c r="K574" i="15"/>
  <c r="J574" i="15"/>
  <c r="H574" i="15"/>
  <c r="O572" i="15"/>
  <c r="D572" i="15"/>
  <c r="L570" i="15"/>
  <c r="K570" i="15"/>
  <c r="J570" i="15"/>
  <c r="H570" i="15"/>
  <c r="L569" i="15"/>
  <c r="K569" i="15"/>
  <c r="J569" i="15"/>
  <c r="H569" i="15"/>
  <c r="L568" i="15"/>
  <c r="K568" i="15"/>
  <c r="J568" i="15"/>
  <c r="H568" i="15"/>
  <c r="L567" i="15"/>
  <c r="K567" i="15"/>
  <c r="J567" i="15"/>
  <c r="H567" i="15"/>
  <c r="L566" i="15"/>
  <c r="K566" i="15"/>
  <c r="J566" i="15"/>
  <c r="H566" i="15"/>
  <c r="L565" i="15"/>
  <c r="K565" i="15"/>
  <c r="J565" i="15"/>
  <c r="H565" i="15"/>
  <c r="L564" i="15"/>
  <c r="K564" i="15"/>
  <c r="J564" i="15"/>
  <c r="H564" i="15"/>
  <c r="L563" i="15"/>
  <c r="K563" i="15"/>
  <c r="J563" i="15"/>
  <c r="H563" i="15"/>
  <c r="L562" i="15"/>
  <c r="K562" i="15"/>
  <c r="J562" i="15"/>
  <c r="H562" i="15"/>
  <c r="C562" i="15"/>
  <c r="C563" i="15" s="1"/>
  <c r="C564" i="15" s="1"/>
  <c r="C565" i="15" s="1"/>
  <c r="C566" i="15" s="1"/>
  <c r="C567" i="15" s="1"/>
  <c r="C568" i="15" s="1"/>
  <c r="C569" i="15" s="1"/>
  <c r="C570" i="15" s="1"/>
  <c r="L561" i="15"/>
  <c r="K561" i="15"/>
  <c r="J561" i="15"/>
  <c r="H561" i="15"/>
  <c r="O559" i="15"/>
  <c r="D559" i="15"/>
  <c r="L557" i="15"/>
  <c r="K557" i="15"/>
  <c r="J557" i="15"/>
  <c r="H557" i="15"/>
  <c r="L556" i="15"/>
  <c r="K556" i="15"/>
  <c r="J556" i="15"/>
  <c r="H556" i="15"/>
  <c r="L555" i="15"/>
  <c r="K555" i="15"/>
  <c r="J555" i="15"/>
  <c r="H555" i="15"/>
  <c r="L554" i="15"/>
  <c r="K554" i="15"/>
  <c r="J554" i="15"/>
  <c r="H554" i="15"/>
  <c r="L553" i="15"/>
  <c r="K553" i="15"/>
  <c r="J553" i="15"/>
  <c r="H553" i="15"/>
  <c r="L552" i="15"/>
  <c r="K552" i="15"/>
  <c r="J552" i="15"/>
  <c r="H552" i="15"/>
  <c r="L551" i="15"/>
  <c r="K551" i="15"/>
  <c r="J551" i="15"/>
  <c r="H551" i="15"/>
  <c r="L550" i="15"/>
  <c r="K550" i="15"/>
  <c r="J550" i="15"/>
  <c r="H550" i="15"/>
  <c r="L549" i="15"/>
  <c r="K549" i="15"/>
  <c r="J549" i="15"/>
  <c r="H549" i="15"/>
  <c r="C549" i="15"/>
  <c r="C550" i="15" s="1"/>
  <c r="C551" i="15" s="1"/>
  <c r="C552" i="15" s="1"/>
  <c r="C553" i="15" s="1"/>
  <c r="C554" i="15" s="1"/>
  <c r="C555" i="15" s="1"/>
  <c r="C556" i="15" s="1"/>
  <c r="C557" i="15" s="1"/>
  <c r="L548" i="15"/>
  <c r="K548" i="15"/>
  <c r="J548" i="15"/>
  <c r="H548" i="15"/>
  <c r="O546" i="15"/>
  <c r="D546" i="15"/>
  <c r="L544" i="15"/>
  <c r="K544" i="15"/>
  <c r="J544" i="15"/>
  <c r="H544" i="15"/>
  <c r="L543" i="15"/>
  <c r="K543" i="15"/>
  <c r="J543" i="15"/>
  <c r="H543" i="15"/>
  <c r="L542" i="15"/>
  <c r="K542" i="15"/>
  <c r="J542" i="15"/>
  <c r="H542" i="15"/>
  <c r="L541" i="15"/>
  <c r="K541" i="15"/>
  <c r="J541" i="15"/>
  <c r="H541" i="15"/>
  <c r="L540" i="15"/>
  <c r="K540" i="15"/>
  <c r="J540" i="15"/>
  <c r="H540" i="15"/>
  <c r="L539" i="15"/>
  <c r="K539" i="15"/>
  <c r="J539" i="15"/>
  <c r="H539" i="15"/>
  <c r="L538" i="15"/>
  <c r="K538" i="15"/>
  <c r="J538" i="15"/>
  <c r="H538" i="15"/>
  <c r="L537" i="15"/>
  <c r="K537" i="15"/>
  <c r="J537" i="15"/>
  <c r="H537" i="15"/>
  <c r="L536" i="15"/>
  <c r="K536" i="15"/>
  <c r="J536" i="15"/>
  <c r="H536" i="15"/>
  <c r="C536" i="15"/>
  <c r="C537" i="15" s="1"/>
  <c r="C538" i="15" s="1"/>
  <c r="C539" i="15" s="1"/>
  <c r="C540" i="15" s="1"/>
  <c r="C541" i="15" s="1"/>
  <c r="C542" i="15" s="1"/>
  <c r="C543" i="15" s="1"/>
  <c r="C544" i="15" s="1"/>
  <c r="L535" i="15"/>
  <c r="K535" i="15"/>
  <c r="J535" i="15"/>
  <c r="H535" i="15"/>
  <c r="O533" i="15"/>
  <c r="D533" i="15"/>
  <c r="L531" i="15"/>
  <c r="K531" i="15"/>
  <c r="J531" i="15"/>
  <c r="H531" i="15"/>
  <c r="L530" i="15"/>
  <c r="K530" i="15"/>
  <c r="J530" i="15"/>
  <c r="H530" i="15"/>
  <c r="L529" i="15"/>
  <c r="K529" i="15"/>
  <c r="J529" i="15"/>
  <c r="H529" i="15"/>
  <c r="L528" i="15"/>
  <c r="K528" i="15"/>
  <c r="J528" i="15"/>
  <c r="H528" i="15"/>
  <c r="L527" i="15"/>
  <c r="K527" i="15"/>
  <c r="J527" i="15"/>
  <c r="H527" i="15"/>
  <c r="L526" i="15"/>
  <c r="K526" i="15"/>
  <c r="J526" i="15"/>
  <c r="H526" i="15"/>
  <c r="L525" i="15"/>
  <c r="K525" i="15"/>
  <c r="J525" i="15"/>
  <c r="H525" i="15"/>
  <c r="L524" i="15"/>
  <c r="K524" i="15"/>
  <c r="J524" i="15"/>
  <c r="H524" i="15"/>
  <c r="L523" i="15"/>
  <c r="K523" i="15"/>
  <c r="J523" i="15"/>
  <c r="H523" i="15"/>
  <c r="C523" i="15"/>
  <c r="C524" i="15" s="1"/>
  <c r="C525" i="15" s="1"/>
  <c r="C526" i="15" s="1"/>
  <c r="C527" i="15" s="1"/>
  <c r="C528" i="15" s="1"/>
  <c r="C529" i="15" s="1"/>
  <c r="C530" i="15" s="1"/>
  <c r="C531" i="15" s="1"/>
  <c r="L522" i="15"/>
  <c r="K522" i="15"/>
  <c r="J522" i="15"/>
  <c r="H522" i="15"/>
  <c r="O520" i="15"/>
  <c r="D520" i="15"/>
  <c r="L518" i="15"/>
  <c r="K518" i="15"/>
  <c r="J518" i="15"/>
  <c r="H518" i="15"/>
  <c r="L517" i="15"/>
  <c r="K517" i="15"/>
  <c r="J517" i="15"/>
  <c r="H517" i="15"/>
  <c r="L516" i="15"/>
  <c r="K516" i="15"/>
  <c r="J516" i="15"/>
  <c r="H516" i="15"/>
  <c r="L515" i="15"/>
  <c r="K515" i="15"/>
  <c r="J515" i="15"/>
  <c r="H515" i="15"/>
  <c r="L514" i="15"/>
  <c r="K514" i="15"/>
  <c r="J514" i="15"/>
  <c r="H514" i="15"/>
  <c r="L513" i="15"/>
  <c r="K513" i="15"/>
  <c r="J513" i="15"/>
  <c r="H513" i="15"/>
  <c r="L512" i="15"/>
  <c r="K512" i="15"/>
  <c r="J512" i="15"/>
  <c r="H512" i="15"/>
  <c r="L511" i="15"/>
  <c r="K511" i="15"/>
  <c r="J511" i="15"/>
  <c r="H511" i="15"/>
  <c r="L510" i="15"/>
  <c r="K510" i="15"/>
  <c r="J510" i="15"/>
  <c r="H510" i="15"/>
  <c r="C510" i="15"/>
  <c r="C511" i="15" s="1"/>
  <c r="C512" i="15" s="1"/>
  <c r="C513" i="15" s="1"/>
  <c r="C514" i="15" s="1"/>
  <c r="C515" i="15" s="1"/>
  <c r="C516" i="15" s="1"/>
  <c r="C517" i="15" s="1"/>
  <c r="C518" i="15" s="1"/>
  <c r="L509" i="15"/>
  <c r="K509" i="15"/>
  <c r="J509" i="15"/>
  <c r="H509" i="15"/>
  <c r="O507" i="15"/>
  <c r="D507" i="15"/>
  <c r="L505" i="15"/>
  <c r="K505" i="15"/>
  <c r="J505" i="15"/>
  <c r="H505" i="15"/>
  <c r="L504" i="15"/>
  <c r="K504" i="15"/>
  <c r="J504" i="15"/>
  <c r="H504" i="15"/>
  <c r="L503" i="15"/>
  <c r="K503" i="15"/>
  <c r="J503" i="15"/>
  <c r="H503" i="15"/>
  <c r="L502" i="15"/>
  <c r="K502" i="15"/>
  <c r="J502" i="15"/>
  <c r="H502" i="15"/>
  <c r="L501" i="15"/>
  <c r="K501" i="15"/>
  <c r="J501" i="15"/>
  <c r="H501" i="15"/>
  <c r="L500" i="15"/>
  <c r="K500" i="15"/>
  <c r="J500" i="15"/>
  <c r="H500" i="15"/>
  <c r="L499" i="15"/>
  <c r="K499" i="15"/>
  <c r="J499" i="15"/>
  <c r="H499" i="15"/>
  <c r="L498" i="15"/>
  <c r="K498" i="15"/>
  <c r="J498" i="15"/>
  <c r="H498" i="15"/>
  <c r="L497" i="15"/>
  <c r="K497" i="15"/>
  <c r="J497" i="15"/>
  <c r="H497" i="15"/>
  <c r="C497" i="15"/>
  <c r="C498" i="15" s="1"/>
  <c r="C499" i="15" s="1"/>
  <c r="C500" i="15" s="1"/>
  <c r="C501" i="15" s="1"/>
  <c r="C502" i="15" s="1"/>
  <c r="C503" i="15" s="1"/>
  <c r="C504" i="15" s="1"/>
  <c r="C505" i="15" s="1"/>
  <c r="L496" i="15"/>
  <c r="K496" i="15"/>
  <c r="J496" i="15"/>
  <c r="H496" i="15"/>
  <c r="O494" i="15"/>
  <c r="D494" i="15"/>
  <c r="L492" i="15"/>
  <c r="K492" i="15"/>
  <c r="J492" i="15"/>
  <c r="H492" i="15"/>
  <c r="L491" i="15"/>
  <c r="K491" i="15"/>
  <c r="J491" i="15"/>
  <c r="H491" i="15"/>
  <c r="L490" i="15"/>
  <c r="K490" i="15"/>
  <c r="J490" i="15"/>
  <c r="H490" i="15"/>
  <c r="L489" i="15"/>
  <c r="K489" i="15"/>
  <c r="J489" i="15"/>
  <c r="H489" i="15"/>
  <c r="L488" i="15"/>
  <c r="K488" i="15"/>
  <c r="J488" i="15"/>
  <c r="H488" i="15"/>
  <c r="L487" i="15"/>
  <c r="K487" i="15"/>
  <c r="J487" i="15"/>
  <c r="H487" i="15"/>
  <c r="L486" i="15"/>
  <c r="K486" i="15"/>
  <c r="J486" i="15"/>
  <c r="H486" i="15"/>
  <c r="L485" i="15"/>
  <c r="K485" i="15"/>
  <c r="J485" i="15"/>
  <c r="H485" i="15"/>
  <c r="L484" i="15"/>
  <c r="K484" i="15"/>
  <c r="J484" i="15"/>
  <c r="H484" i="15"/>
  <c r="C484" i="15"/>
  <c r="C485" i="15" s="1"/>
  <c r="C486" i="15" s="1"/>
  <c r="C487" i="15" s="1"/>
  <c r="C488" i="15" s="1"/>
  <c r="C489" i="15" s="1"/>
  <c r="C490" i="15" s="1"/>
  <c r="C491" i="15" s="1"/>
  <c r="C492" i="15" s="1"/>
  <c r="L483" i="15"/>
  <c r="K483" i="15"/>
  <c r="J483" i="15"/>
  <c r="H483" i="15"/>
  <c r="O481" i="15"/>
  <c r="D481" i="15"/>
  <c r="L479" i="15"/>
  <c r="K479" i="15"/>
  <c r="J479" i="15"/>
  <c r="H479" i="15"/>
  <c r="L478" i="15"/>
  <c r="K478" i="15"/>
  <c r="J478" i="15"/>
  <c r="H478" i="15"/>
  <c r="L477" i="15"/>
  <c r="K477" i="15"/>
  <c r="J477" i="15"/>
  <c r="H477" i="15"/>
  <c r="L476" i="15"/>
  <c r="K476" i="15"/>
  <c r="J476" i="15"/>
  <c r="H476" i="15"/>
  <c r="L475" i="15"/>
  <c r="K475" i="15"/>
  <c r="J475" i="15"/>
  <c r="H475" i="15"/>
  <c r="L474" i="15"/>
  <c r="K474" i="15"/>
  <c r="J474" i="15"/>
  <c r="H474" i="15"/>
  <c r="L473" i="15"/>
  <c r="K473" i="15"/>
  <c r="J473" i="15"/>
  <c r="H473" i="15"/>
  <c r="L472" i="15"/>
  <c r="K472" i="15"/>
  <c r="J472" i="15"/>
  <c r="H472" i="15"/>
  <c r="L471" i="15"/>
  <c r="K471" i="15"/>
  <c r="J471" i="15"/>
  <c r="H471" i="15"/>
  <c r="C471" i="15"/>
  <c r="C472" i="15" s="1"/>
  <c r="C473" i="15" s="1"/>
  <c r="C474" i="15" s="1"/>
  <c r="C475" i="15" s="1"/>
  <c r="C476" i="15" s="1"/>
  <c r="C477" i="15" s="1"/>
  <c r="C478" i="15" s="1"/>
  <c r="C479" i="15" s="1"/>
  <c r="L470" i="15"/>
  <c r="K470" i="15"/>
  <c r="J470" i="15"/>
  <c r="H470" i="15"/>
  <c r="O468" i="15"/>
  <c r="D468" i="15"/>
  <c r="L466" i="15"/>
  <c r="K466" i="15"/>
  <c r="J466" i="15"/>
  <c r="H466" i="15"/>
  <c r="L465" i="15"/>
  <c r="K465" i="15"/>
  <c r="J465" i="15"/>
  <c r="H465" i="15"/>
  <c r="L464" i="15"/>
  <c r="K464" i="15"/>
  <c r="J464" i="15"/>
  <c r="H464" i="15"/>
  <c r="L463" i="15"/>
  <c r="K463" i="15"/>
  <c r="J463" i="15"/>
  <c r="H463" i="15"/>
  <c r="L462" i="15"/>
  <c r="K462" i="15"/>
  <c r="J462" i="15"/>
  <c r="H462" i="15"/>
  <c r="L461" i="15"/>
  <c r="K461" i="15"/>
  <c r="J461" i="15"/>
  <c r="H461" i="15"/>
  <c r="L460" i="15"/>
  <c r="K460" i="15"/>
  <c r="J460" i="15"/>
  <c r="H460" i="15"/>
  <c r="L459" i="15"/>
  <c r="K459" i="15"/>
  <c r="J459" i="15"/>
  <c r="H459" i="15"/>
  <c r="L458" i="15"/>
  <c r="K458" i="15"/>
  <c r="J458" i="15"/>
  <c r="H458" i="15"/>
  <c r="C458" i="15"/>
  <c r="C459" i="15" s="1"/>
  <c r="C460" i="15" s="1"/>
  <c r="C461" i="15" s="1"/>
  <c r="C462" i="15" s="1"/>
  <c r="C463" i="15" s="1"/>
  <c r="C464" i="15" s="1"/>
  <c r="C465" i="15" s="1"/>
  <c r="C466" i="15" s="1"/>
  <c r="L457" i="15"/>
  <c r="K457" i="15"/>
  <c r="J457" i="15"/>
  <c r="H457" i="15"/>
  <c r="O455" i="15"/>
  <c r="D455" i="15"/>
  <c r="L453" i="15"/>
  <c r="K453" i="15"/>
  <c r="J453" i="15"/>
  <c r="H453" i="15"/>
  <c r="L452" i="15"/>
  <c r="K452" i="15"/>
  <c r="J452" i="15"/>
  <c r="H452" i="15"/>
  <c r="L451" i="15"/>
  <c r="K451" i="15"/>
  <c r="J451" i="15"/>
  <c r="H451" i="15"/>
  <c r="L450" i="15"/>
  <c r="K450" i="15"/>
  <c r="J450" i="15"/>
  <c r="H450" i="15"/>
  <c r="L449" i="15"/>
  <c r="K449" i="15"/>
  <c r="J449" i="15"/>
  <c r="H449" i="15"/>
  <c r="L448" i="15"/>
  <c r="K448" i="15"/>
  <c r="J448" i="15"/>
  <c r="H448" i="15"/>
  <c r="L447" i="15"/>
  <c r="K447" i="15"/>
  <c r="J447" i="15"/>
  <c r="H447" i="15"/>
  <c r="L446" i="15"/>
  <c r="K446" i="15"/>
  <c r="J446" i="15"/>
  <c r="H446" i="15"/>
  <c r="L445" i="15"/>
  <c r="K445" i="15"/>
  <c r="J445" i="15"/>
  <c r="H445" i="15"/>
  <c r="C445" i="15"/>
  <c r="C446" i="15" s="1"/>
  <c r="C447" i="15" s="1"/>
  <c r="C448" i="15" s="1"/>
  <c r="C449" i="15" s="1"/>
  <c r="C450" i="15" s="1"/>
  <c r="C451" i="15" s="1"/>
  <c r="C452" i="15" s="1"/>
  <c r="C453" i="15" s="1"/>
  <c r="L444" i="15"/>
  <c r="K444" i="15"/>
  <c r="J444" i="15"/>
  <c r="H444" i="15"/>
  <c r="O442" i="15"/>
  <c r="D442" i="15"/>
  <c r="L440" i="15"/>
  <c r="K440" i="15"/>
  <c r="J440" i="15"/>
  <c r="H440" i="15"/>
  <c r="L439" i="15"/>
  <c r="K439" i="15"/>
  <c r="J439" i="15"/>
  <c r="H439" i="15"/>
  <c r="L438" i="15"/>
  <c r="K438" i="15"/>
  <c r="J438" i="15"/>
  <c r="H438" i="15"/>
  <c r="L437" i="15"/>
  <c r="K437" i="15"/>
  <c r="J437" i="15"/>
  <c r="H437" i="15"/>
  <c r="L436" i="15"/>
  <c r="K436" i="15"/>
  <c r="J436" i="15"/>
  <c r="H436" i="15"/>
  <c r="L435" i="15"/>
  <c r="K435" i="15"/>
  <c r="J435" i="15"/>
  <c r="H435" i="15"/>
  <c r="L434" i="15"/>
  <c r="K434" i="15"/>
  <c r="J434" i="15"/>
  <c r="H434" i="15"/>
  <c r="L433" i="15"/>
  <c r="K433" i="15"/>
  <c r="J433" i="15"/>
  <c r="H433" i="15"/>
  <c r="L432" i="15"/>
  <c r="K432" i="15"/>
  <c r="J432" i="15"/>
  <c r="H432" i="15"/>
  <c r="C432" i="15"/>
  <c r="C433" i="15" s="1"/>
  <c r="C434" i="15" s="1"/>
  <c r="C435" i="15" s="1"/>
  <c r="C436" i="15" s="1"/>
  <c r="C437" i="15" s="1"/>
  <c r="C438" i="15" s="1"/>
  <c r="C439" i="15" s="1"/>
  <c r="C440" i="15" s="1"/>
  <c r="L431" i="15"/>
  <c r="K431" i="15"/>
  <c r="J431" i="15"/>
  <c r="H431" i="15"/>
  <c r="O429" i="15"/>
  <c r="D429" i="15"/>
  <c r="L427" i="15"/>
  <c r="K427" i="15"/>
  <c r="J427" i="15"/>
  <c r="H427" i="15"/>
  <c r="L426" i="15"/>
  <c r="K426" i="15"/>
  <c r="J426" i="15"/>
  <c r="H426" i="15"/>
  <c r="L425" i="15"/>
  <c r="K425" i="15"/>
  <c r="J425" i="15"/>
  <c r="H425" i="15"/>
  <c r="L424" i="15"/>
  <c r="K424" i="15"/>
  <c r="J424" i="15"/>
  <c r="H424" i="15"/>
  <c r="L423" i="15"/>
  <c r="K423" i="15"/>
  <c r="J423" i="15"/>
  <c r="H423" i="15"/>
  <c r="L422" i="15"/>
  <c r="K422" i="15"/>
  <c r="J422" i="15"/>
  <c r="H422" i="15"/>
  <c r="L421" i="15"/>
  <c r="K421" i="15"/>
  <c r="J421" i="15"/>
  <c r="H421" i="15"/>
  <c r="L420" i="15"/>
  <c r="K420" i="15"/>
  <c r="J420" i="15"/>
  <c r="H420" i="15"/>
  <c r="L419" i="15"/>
  <c r="K419" i="15"/>
  <c r="J419" i="15"/>
  <c r="H419" i="15"/>
  <c r="C419" i="15"/>
  <c r="C420" i="15" s="1"/>
  <c r="C421" i="15" s="1"/>
  <c r="C422" i="15" s="1"/>
  <c r="C423" i="15" s="1"/>
  <c r="C424" i="15" s="1"/>
  <c r="C425" i="15" s="1"/>
  <c r="C426" i="15" s="1"/>
  <c r="C427" i="15" s="1"/>
  <c r="L418" i="15"/>
  <c r="K418" i="15"/>
  <c r="J418" i="15"/>
  <c r="H418" i="15"/>
  <c r="O416" i="15"/>
  <c r="D416" i="15"/>
  <c r="L414" i="15"/>
  <c r="K414" i="15"/>
  <c r="J414" i="15"/>
  <c r="H414" i="15"/>
  <c r="L413" i="15"/>
  <c r="K413" i="15"/>
  <c r="J413" i="15"/>
  <c r="H413" i="15"/>
  <c r="L412" i="15"/>
  <c r="K412" i="15"/>
  <c r="J412" i="15"/>
  <c r="H412" i="15"/>
  <c r="L411" i="15"/>
  <c r="K411" i="15"/>
  <c r="J411" i="15"/>
  <c r="H411" i="15"/>
  <c r="L410" i="15"/>
  <c r="K410" i="15"/>
  <c r="J410" i="15"/>
  <c r="H410" i="15"/>
  <c r="L409" i="15"/>
  <c r="K409" i="15"/>
  <c r="J409" i="15"/>
  <c r="H409" i="15"/>
  <c r="L408" i="15"/>
  <c r="K408" i="15"/>
  <c r="J408" i="15"/>
  <c r="H408" i="15"/>
  <c r="L407" i="15"/>
  <c r="K407" i="15"/>
  <c r="J407" i="15"/>
  <c r="H407" i="15"/>
  <c r="L406" i="15"/>
  <c r="K406" i="15"/>
  <c r="J406" i="15"/>
  <c r="H406" i="15"/>
  <c r="C406" i="15"/>
  <c r="C407" i="15" s="1"/>
  <c r="C408" i="15" s="1"/>
  <c r="C409" i="15" s="1"/>
  <c r="C410" i="15" s="1"/>
  <c r="C411" i="15" s="1"/>
  <c r="C412" i="15" s="1"/>
  <c r="C413" i="15" s="1"/>
  <c r="C414" i="15" s="1"/>
  <c r="L405" i="15"/>
  <c r="K405" i="15"/>
  <c r="J405" i="15"/>
  <c r="H405" i="15"/>
  <c r="O403" i="15"/>
  <c r="D403" i="15"/>
  <c r="F676" i="15" l="1"/>
  <c r="F1287" i="15"/>
  <c r="F611" i="15"/>
  <c r="F1235" i="15"/>
  <c r="F1326" i="15"/>
  <c r="F832" i="15"/>
  <c r="F1105" i="15"/>
  <c r="F1157" i="15"/>
  <c r="F1261" i="15"/>
  <c r="F1365" i="15"/>
  <c r="F884" i="15"/>
  <c r="F910" i="15"/>
  <c r="F975" i="15"/>
  <c r="F1222" i="15"/>
  <c r="F1313" i="15"/>
  <c r="F741" i="15"/>
  <c r="F871" i="15"/>
  <c r="F962" i="15"/>
  <c r="F1092" i="15"/>
  <c r="F1248" i="15"/>
  <c r="F1417" i="15"/>
  <c r="F650" i="15"/>
  <c r="F793" i="15"/>
  <c r="F1001" i="15"/>
  <c r="F403" i="15"/>
  <c r="F468" i="15"/>
  <c r="F559" i="15"/>
  <c r="F637" i="15"/>
  <c r="F767" i="15"/>
  <c r="F988" i="15"/>
  <c r="F1352" i="15"/>
  <c r="F780" i="15"/>
  <c r="F845" i="15"/>
  <c r="F1131" i="15"/>
  <c r="F1391" i="15"/>
  <c r="F533" i="15"/>
  <c r="F1170" i="15"/>
  <c r="F1430" i="15"/>
  <c r="F429" i="15"/>
  <c r="F520" i="15"/>
  <c r="F715" i="15"/>
  <c r="F728" i="15"/>
  <c r="F819" i="15"/>
  <c r="F858" i="15"/>
  <c r="F1079" i="15"/>
  <c r="F1144" i="15"/>
  <c r="F1183" i="15"/>
  <c r="F585" i="15"/>
  <c r="F689" i="15"/>
  <c r="F416" i="15"/>
  <c r="F494" i="15"/>
  <c r="F507" i="15"/>
  <c r="F572" i="15"/>
  <c r="F624" i="15"/>
  <c r="F663" i="15"/>
  <c r="F897" i="15"/>
  <c r="F949" i="15"/>
  <c r="F1027" i="15"/>
  <c r="F1118" i="15"/>
  <c r="F1300" i="15"/>
  <c r="F923" i="15"/>
  <c r="F546" i="15"/>
  <c r="F806" i="15"/>
  <c r="F936" i="15"/>
  <c r="F1066" i="15"/>
  <c r="F1274" i="15"/>
  <c r="F1339" i="15"/>
  <c r="F1404" i="15"/>
  <c r="F442" i="15"/>
  <c r="F455" i="15"/>
  <c r="F481" i="15"/>
  <c r="F598" i="15"/>
  <c r="F702" i="15"/>
  <c r="F754" i="15"/>
  <c r="F1014" i="15"/>
  <c r="F1040" i="15"/>
  <c r="F1053" i="15"/>
  <c r="F1196" i="15"/>
  <c r="F1209" i="15"/>
  <c r="F1378" i="15"/>
  <c r="L401" i="15"/>
  <c r="K401" i="15"/>
  <c r="J401" i="15"/>
  <c r="H401" i="15"/>
  <c r="L400" i="15"/>
  <c r="K400" i="15"/>
  <c r="J400" i="15"/>
  <c r="H400" i="15"/>
  <c r="L399" i="15"/>
  <c r="K399" i="15"/>
  <c r="J399" i="15"/>
  <c r="H399" i="15"/>
  <c r="L398" i="15"/>
  <c r="K398" i="15"/>
  <c r="J398" i="15"/>
  <c r="H398" i="15"/>
  <c r="L397" i="15"/>
  <c r="K397" i="15"/>
  <c r="J397" i="15"/>
  <c r="H397" i="15"/>
  <c r="L396" i="15"/>
  <c r="K396" i="15"/>
  <c r="J396" i="15"/>
  <c r="H396" i="15"/>
  <c r="L395" i="15"/>
  <c r="K395" i="15"/>
  <c r="J395" i="15"/>
  <c r="H395" i="15"/>
  <c r="L394" i="15"/>
  <c r="K394" i="15"/>
  <c r="J394" i="15"/>
  <c r="H394" i="15"/>
  <c r="L393" i="15"/>
  <c r="K393" i="15"/>
  <c r="J393" i="15"/>
  <c r="H393" i="15"/>
  <c r="C393" i="15"/>
  <c r="C394" i="15" s="1"/>
  <c r="C395" i="15" s="1"/>
  <c r="C396" i="15" s="1"/>
  <c r="C397" i="15" s="1"/>
  <c r="C398" i="15" s="1"/>
  <c r="C399" i="15" s="1"/>
  <c r="C400" i="15" s="1"/>
  <c r="C401" i="15" s="1"/>
  <c r="L392" i="15"/>
  <c r="K392" i="15"/>
  <c r="J392" i="15"/>
  <c r="H392" i="15"/>
  <c r="O390" i="15"/>
  <c r="D390" i="15"/>
  <c r="L388" i="15"/>
  <c r="K388" i="15"/>
  <c r="J388" i="15"/>
  <c r="H388" i="15"/>
  <c r="L387" i="15"/>
  <c r="K387" i="15"/>
  <c r="J387" i="15"/>
  <c r="H387" i="15"/>
  <c r="L386" i="15"/>
  <c r="K386" i="15"/>
  <c r="J386" i="15"/>
  <c r="H386" i="15"/>
  <c r="L385" i="15"/>
  <c r="K385" i="15"/>
  <c r="J385" i="15"/>
  <c r="H385" i="15"/>
  <c r="L384" i="15"/>
  <c r="K384" i="15"/>
  <c r="J384" i="15"/>
  <c r="H384" i="15"/>
  <c r="L383" i="15"/>
  <c r="K383" i="15"/>
  <c r="J383" i="15"/>
  <c r="H383" i="15"/>
  <c r="L382" i="15"/>
  <c r="K382" i="15"/>
  <c r="J382" i="15"/>
  <c r="H382" i="15"/>
  <c r="L381" i="15"/>
  <c r="K381" i="15"/>
  <c r="J381" i="15"/>
  <c r="H381" i="15"/>
  <c r="L380" i="15"/>
  <c r="K380" i="15"/>
  <c r="J380" i="15"/>
  <c r="H380" i="15"/>
  <c r="C380" i="15"/>
  <c r="C381" i="15" s="1"/>
  <c r="C382" i="15" s="1"/>
  <c r="C383" i="15" s="1"/>
  <c r="C384" i="15" s="1"/>
  <c r="C385" i="15" s="1"/>
  <c r="C386" i="15" s="1"/>
  <c r="C387" i="15" s="1"/>
  <c r="C388" i="15" s="1"/>
  <c r="L379" i="15"/>
  <c r="K379" i="15"/>
  <c r="J379" i="15"/>
  <c r="H379" i="15"/>
  <c r="O377" i="15"/>
  <c r="D377" i="15"/>
  <c r="L375" i="15"/>
  <c r="K375" i="15"/>
  <c r="J375" i="15"/>
  <c r="H375" i="15"/>
  <c r="L374" i="15"/>
  <c r="K374" i="15"/>
  <c r="J374" i="15"/>
  <c r="H374" i="15"/>
  <c r="L373" i="15"/>
  <c r="K373" i="15"/>
  <c r="J373" i="15"/>
  <c r="H373" i="15"/>
  <c r="L372" i="15"/>
  <c r="K372" i="15"/>
  <c r="J372" i="15"/>
  <c r="H372" i="15"/>
  <c r="L371" i="15"/>
  <c r="K371" i="15"/>
  <c r="J371" i="15"/>
  <c r="H371" i="15"/>
  <c r="L370" i="15"/>
  <c r="K370" i="15"/>
  <c r="J370" i="15"/>
  <c r="H370" i="15"/>
  <c r="L369" i="15"/>
  <c r="K369" i="15"/>
  <c r="J369" i="15"/>
  <c r="H369" i="15"/>
  <c r="L368" i="15"/>
  <c r="K368" i="15"/>
  <c r="J368" i="15"/>
  <c r="H368" i="15"/>
  <c r="L367" i="15"/>
  <c r="K367" i="15"/>
  <c r="J367" i="15"/>
  <c r="H367" i="15"/>
  <c r="C367" i="15"/>
  <c r="C368" i="15" s="1"/>
  <c r="C369" i="15" s="1"/>
  <c r="C370" i="15" s="1"/>
  <c r="C371" i="15" s="1"/>
  <c r="C372" i="15" s="1"/>
  <c r="C373" i="15" s="1"/>
  <c r="C374" i="15" s="1"/>
  <c r="C375" i="15" s="1"/>
  <c r="L366" i="15"/>
  <c r="K366" i="15"/>
  <c r="J366" i="15"/>
  <c r="H366" i="15"/>
  <c r="O364" i="15"/>
  <c r="D364" i="15"/>
  <c r="L362" i="15"/>
  <c r="K362" i="15"/>
  <c r="J362" i="15"/>
  <c r="H362" i="15"/>
  <c r="L361" i="15"/>
  <c r="K361" i="15"/>
  <c r="J361" i="15"/>
  <c r="H361" i="15"/>
  <c r="L360" i="15"/>
  <c r="K360" i="15"/>
  <c r="J360" i="15"/>
  <c r="H360" i="15"/>
  <c r="L359" i="15"/>
  <c r="K359" i="15"/>
  <c r="J359" i="15"/>
  <c r="H359" i="15"/>
  <c r="L358" i="15"/>
  <c r="K358" i="15"/>
  <c r="J358" i="15"/>
  <c r="H358" i="15"/>
  <c r="L357" i="15"/>
  <c r="K357" i="15"/>
  <c r="J357" i="15"/>
  <c r="H357" i="15"/>
  <c r="L356" i="15"/>
  <c r="K356" i="15"/>
  <c r="J356" i="15"/>
  <c r="H356" i="15"/>
  <c r="L355" i="15"/>
  <c r="K355" i="15"/>
  <c r="J355" i="15"/>
  <c r="H355" i="15"/>
  <c r="L354" i="15"/>
  <c r="K354" i="15"/>
  <c r="J354" i="15"/>
  <c r="H354" i="15"/>
  <c r="C354" i="15"/>
  <c r="C355" i="15" s="1"/>
  <c r="C356" i="15" s="1"/>
  <c r="C357" i="15" s="1"/>
  <c r="C358" i="15" s="1"/>
  <c r="C359" i="15" s="1"/>
  <c r="C360" i="15" s="1"/>
  <c r="C361" i="15" s="1"/>
  <c r="C362" i="15" s="1"/>
  <c r="L353" i="15"/>
  <c r="K353" i="15"/>
  <c r="J353" i="15"/>
  <c r="H353" i="15"/>
  <c r="O351" i="15"/>
  <c r="D351" i="15"/>
  <c r="L349" i="15"/>
  <c r="K349" i="15"/>
  <c r="J349" i="15"/>
  <c r="H349" i="15"/>
  <c r="L348" i="15"/>
  <c r="K348" i="15"/>
  <c r="J348" i="15"/>
  <c r="H348" i="15"/>
  <c r="L347" i="15"/>
  <c r="K347" i="15"/>
  <c r="J347" i="15"/>
  <c r="H347" i="15"/>
  <c r="L346" i="15"/>
  <c r="K346" i="15"/>
  <c r="J346" i="15"/>
  <c r="H346" i="15"/>
  <c r="L345" i="15"/>
  <c r="K345" i="15"/>
  <c r="J345" i="15"/>
  <c r="H345" i="15"/>
  <c r="L344" i="15"/>
  <c r="K344" i="15"/>
  <c r="J344" i="15"/>
  <c r="H344" i="15"/>
  <c r="L343" i="15"/>
  <c r="K343" i="15"/>
  <c r="J343" i="15"/>
  <c r="H343" i="15"/>
  <c r="L342" i="15"/>
  <c r="K342" i="15"/>
  <c r="J342" i="15"/>
  <c r="H342" i="15"/>
  <c r="L341" i="15"/>
  <c r="K341" i="15"/>
  <c r="J341" i="15"/>
  <c r="H341" i="15"/>
  <c r="C341" i="15"/>
  <c r="C342" i="15" s="1"/>
  <c r="C343" i="15" s="1"/>
  <c r="C344" i="15" s="1"/>
  <c r="C345" i="15" s="1"/>
  <c r="C346" i="15" s="1"/>
  <c r="C347" i="15" s="1"/>
  <c r="C348" i="15" s="1"/>
  <c r="C349" i="15" s="1"/>
  <c r="L340" i="15"/>
  <c r="K340" i="15"/>
  <c r="J340" i="15"/>
  <c r="H340" i="15"/>
  <c r="O338" i="15"/>
  <c r="D338" i="15"/>
  <c r="L336" i="15"/>
  <c r="K336" i="15"/>
  <c r="J336" i="15"/>
  <c r="H336" i="15"/>
  <c r="L335" i="15"/>
  <c r="K335" i="15"/>
  <c r="J335" i="15"/>
  <c r="H335" i="15"/>
  <c r="L334" i="15"/>
  <c r="K334" i="15"/>
  <c r="J334" i="15"/>
  <c r="H334" i="15"/>
  <c r="L333" i="15"/>
  <c r="K333" i="15"/>
  <c r="J333" i="15"/>
  <c r="H333" i="15"/>
  <c r="L332" i="15"/>
  <c r="K332" i="15"/>
  <c r="J332" i="15"/>
  <c r="H332" i="15"/>
  <c r="L331" i="15"/>
  <c r="K331" i="15"/>
  <c r="J331" i="15"/>
  <c r="H331" i="15"/>
  <c r="L330" i="15"/>
  <c r="K330" i="15"/>
  <c r="J330" i="15"/>
  <c r="H330" i="15"/>
  <c r="L329" i="15"/>
  <c r="K329" i="15"/>
  <c r="J329" i="15"/>
  <c r="H329" i="15"/>
  <c r="L328" i="15"/>
  <c r="K328" i="15"/>
  <c r="J328" i="15"/>
  <c r="H328" i="15"/>
  <c r="C328" i="15"/>
  <c r="C329" i="15" s="1"/>
  <c r="C330" i="15" s="1"/>
  <c r="C331" i="15" s="1"/>
  <c r="C332" i="15" s="1"/>
  <c r="C333" i="15" s="1"/>
  <c r="C334" i="15" s="1"/>
  <c r="C335" i="15" s="1"/>
  <c r="C336" i="15" s="1"/>
  <c r="L327" i="15"/>
  <c r="K327" i="15"/>
  <c r="J327" i="15"/>
  <c r="H327" i="15"/>
  <c r="O325" i="15"/>
  <c r="D325" i="15"/>
  <c r="L323" i="15"/>
  <c r="K323" i="15"/>
  <c r="J323" i="15"/>
  <c r="H323" i="15"/>
  <c r="L322" i="15"/>
  <c r="K322" i="15"/>
  <c r="J322" i="15"/>
  <c r="H322" i="15"/>
  <c r="L321" i="15"/>
  <c r="K321" i="15"/>
  <c r="J321" i="15"/>
  <c r="H321" i="15"/>
  <c r="L320" i="15"/>
  <c r="K320" i="15"/>
  <c r="J320" i="15"/>
  <c r="H320" i="15"/>
  <c r="L319" i="15"/>
  <c r="K319" i="15"/>
  <c r="J319" i="15"/>
  <c r="H319" i="15"/>
  <c r="L318" i="15"/>
  <c r="K318" i="15"/>
  <c r="J318" i="15"/>
  <c r="H318" i="15"/>
  <c r="L317" i="15"/>
  <c r="K317" i="15"/>
  <c r="J317" i="15"/>
  <c r="H317" i="15"/>
  <c r="L316" i="15"/>
  <c r="K316" i="15"/>
  <c r="J316" i="15"/>
  <c r="H316" i="15"/>
  <c r="L315" i="15"/>
  <c r="K315" i="15"/>
  <c r="J315" i="15"/>
  <c r="H315" i="15"/>
  <c r="C315" i="15"/>
  <c r="C316" i="15" s="1"/>
  <c r="C317" i="15" s="1"/>
  <c r="C318" i="15" s="1"/>
  <c r="C319" i="15" s="1"/>
  <c r="C320" i="15" s="1"/>
  <c r="C321" i="15" s="1"/>
  <c r="C322" i="15" s="1"/>
  <c r="C323" i="15" s="1"/>
  <c r="L314" i="15"/>
  <c r="K314" i="15"/>
  <c r="J314" i="15"/>
  <c r="H314" i="15"/>
  <c r="O312" i="15"/>
  <c r="D312" i="15"/>
  <c r="L310" i="15"/>
  <c r="K310" i="15"/>
  <c r="J310" i="15"/>
  <c r="H310" i="15"/>
  <c r="L309" i="15"/>
  <c r="K309" i="15"/>
  <c r="J309" i="15"/>
  <c r="H309" i="15"/>
  <c r="L308" i="15"/>
  <c r="K308" i="15"/>
  <c r="J308" i="15"/>
  <c r="H308" i="15"/>
  <c r="L307" i="15"/>
  <c r="K307" i="15"/>
  <c r="J307" i="15"/>
  <c r="H307" i="15"/>
  <c r="L306" i="15"/>
  <c r="K306" i="15"/>
  <c r="J306" i="15"/>
  <c r="H306" i="15"/>
  <c r="L305" i="15"/>
  <c r="K305" i="15"/>
  <c r="J305" i="15"/>
  <c r="H305" i="15"/>
  <c r="L304" i="15"/>
  <c r="K304" i="15"/>
  <c r="J304" i="15"/>
  <c r="H304" i="15"/>
  <c r="L303" i="15"/>
  <c r="K303" i="15"/>
  <c r="J303" i="15"/>
  <c r="H303" i="15"/>
  <c r="L302" i="15"/>
  <c r="K302" i="15"/>
  <c r="J302" i="15"/>
  <c r="H302" i="15"/>
  <c r="C302" i="15"/>
  <c r="C303" i="15" s="1"/>
  <c r="C304" i="15" s="1"/>
  <c r="C305" i="15" s="1"/>
  <c r="C306" i="15" s="1"/>
  <c r="C307" i="15" s="1"/>
  <c r="C308" i="15" s="1"/>
  <c r="C309" i="15" s="1"/>
  <c r="C310" i="15" s="1"/>
  <c r="L301" i="15"/>
  <c r="K301" i="15"/>
  <c r="J301" i="15"/>
  <c r="H301" i="15"/>
  <c r="O299" i="15"/>
  <c r="D299" i="15"/>
  <c r="L297" i="15"/>
  <c r="K297" i="15"/>
  <c r="J297" i="15"/>
  <c r="H297" i="15"/>
  <c r="L296" i="15"/>
  <c r="K296" i="15"/>
  <c r="J296" i="15"/>
  <c r="H296" i="15"/>
  <c r="L295" i="15"/>
  <c r="K295" i="15"/>
  <c r="J295" i="15"/>
  <c r="H295" i="15"/>
  <c r="L294" i="15"/>
  <c r="K294" i="15"/>
  <c r="J294" i="15"/>
  <c r="H294" i="15"/>
  <c r="L293" i="15"/>
  <c r="K293" i="15"/>
  <c r="J293" i="15"/>
  <c r="H293" i="15"/>
  <c r="L292" i="15"/>
  <c r="K292" i="15"/>
  <c r="J292" i="15"/>
  <c r="H292" i="15"/>
  <c r="L291" i="15"/>
  <c r="K291" i="15"/>
  <c r="J291" i="15"/>
  <c r="H291" i="15"/>
  <c r="L290" i="15"/>
  <c r="K290" i="15"/>
  <c r="J290" i="15"/>
  <c r="H290" i="15"/>
  <c r="L289" i="15"/>
  <c r="K289" i="15"/>
  <c r="J289" i="15"/>
  <c r="H289" i="15"/>
  <c r="C289" i="15"/>
  <c r="C290" i="15" s="1"/>
  <c r="C291" i="15" s="1"/>
  <c r="C292" i="15" s="1"/>
  <c r="C293" i="15" s="1"/>
  <c r="C294" i="15" s="1"/>
  <c r="C295" i="15" s="1"/>
  <c r="C296" i="15" s="1"/>
  <c r="C297" i="15" s="1"/>
  <c r="L288" i="15"/>
  <c r="K288" i="15"/>
  <c r="J288" i="15"/>
  <c r="H288" i="15"/>
  <c r="O286" i="15"/>
  <c r="D286" i="15"/>
  <c r="L284" i="15"/>
  <c r="K284" i="15"/>
  <c r="J284" i="15"/>
  <c r="H284" i="15"/>
  <c r="L283" i="15"/>
  <c r="K283" i="15"/>
  <c r="J283" i="15"/>
  <c r="H283" i="15"/>
  <c r="L282" i="15"/>
  <c r="K282" i="15"/>
  <c r="J282" i="15"/>
  <c r="H282" i="15"/>
  <c r="L281" i="15"/>
  <c r="K281" i="15"/>
  <c r="J281" i="15"/>
  <c r="H281" i="15"/>
  <c r="L280" i="15"/>
  <c r="K280" i="15"/>
  <c r="J280" i="15"/>
  <c r="H280" i="15"/>
  <c r="L279" i="15"/>
  <c r="K279" i="15"/>
  <c r="J279" i="15"/>
  <c r="H279" i="15"/>
  <c r="L278" i="15"/>
  <c r="K278" i="15"/>
  <c r="J278" i="15"/>
  <c r="H278" i="15"/>
  <c r="L277" i="15"/>
  <c r="K277" i="15"/>
  <c r="J277" i="15"/>
  <c r="H277" i="15"/>
  <c r="L276" i="15"/>
  <c r="K276" i="15"/>
  <c r="J276" i="15"/>
  <c r="H276" i="15"/>
  <c r="C276" i="15"/>
  <c r="C277" i="15" s="1"/>
  <c r="C278" i="15" s="1"/>
  <c r="C279" i="15" s="1"/>
  <c r="C280" i="15" s="1"/>
  <c r="C281" i="15" s="1"/>
  <c r="C282" i="15" s="1"/>
  <c r="C283" i="15" s="1"/>
  <c r="C284" i="15" s="1"/>
  <c r="L275" i="15"/>
  <c r="K275" i="15"/>
  <c r="J275" i="15"/>
  <c r="H275" i="15"/>
  <c r="O273" i="15"/>
  <c r="D273" i="15"/>
  <c r="L271" i="15"/>
  <c r="K271" i="15"/>
  <c r="J271" i="15"/>
  <c r="H271" i="15"/>
  <c r="L270" i="15"/>
  <c r="K270" i="15"/>
  <c r="J270" i="15"/>
  <c r="H270" i="15"/>
  <c r="L269" i="15"/>
  <c r="K269" i="15"/>
  <c r="J269" i="15"/>
  <c r="H269" i="15"/>
  <c r="L268" i="15"/>
  <c r="K268" i="15"/>
  <c r="J268" i="15"/>
  <c r="H268" i="15"/>
  <c r="L267" i="15"/>
  <c r="K267" i="15"/>
  <c r="J267" i="15"/>
  <c r="H267" i="15"/>
  <c r="L266" i="15"/>
  <c r="K266" i="15"/>
  <c r="J266" i="15"/>
  <c r="H266" i="15"/>
  <c r="L265" i="15"/>
  <c r="K265" i="15"/>
  <c r="J265" i="15"/>
  <c r="H265" i="15"/>
  <c r="L264" i="15"/>
  <c r="K264" i="15"/>
  <c r="J264" i="15"/>
  <c r="H264" i="15"/>
  <c r="L263" i="15"/>
  <c r="K263" i="15"/>
  <c r="J263" i="15"/>
  <c r="H263" i="15"/>
  <c r="C263" i="15"/>
  <c r="C264" i="15" s="1"/>
  <c r="C265" i="15" s="1"/>
  <c r="C266" i="15" s="1"/>
  <c r="C267" i="15" s="1"/>
  <c r="C268" i="15" s="1"/>
  <c r="C269" i="15" s="1"/>
  <c r="C270" i="15" s="1"/>
  <c r="C271" i="15" s="1"/>
  <c r="L262" i="15"/>
  <c r="K262" i="15"/>
  <c r="J262" i="15"/>
  <c r="H262" i="15"/>
  <c r="O260" i="15"/>
  <c r="D260" i="15"/>
  <c r="L258" i="15"/>
  <c r="K258" i="15"/>
  <c r="J258" i="15"/>
  <c r="H258" i="15"/>
  <c r="L257" i="15"/>
  <c r="K257" i="15"/>
  <c r="J257" i="15"/>
  <c r="H257" i="15"/>
  <c r="L256" i="15"/>
  <c r="K256" i="15"/>
  <c r="J256" i="15"/>
  <c r="H256" i="15"/>
  <c r="L255" i="15"/>
  <c r="K255" i="15"/>
  <c r="J255" i="15"/>
  <c r="H255" i="15"/>
  <c r="L254" i="15"/>
  <c r="K254" i="15"/>
  <c r="J254" i="15"/>
  <c r="H254" i="15"/>
  <c r="L253" i="15"/>
  <c r="K253" i="15"/>
  <c r="J253" i="15"/>
  <c r="H253" i="15"/>
  <c r="L252" i="15"/>
  <c r="K252" i="15"/>
  <c r="J252" i="15"/>
  <c r="H252" i="15"/>
  <c r="L251" i="15"/>
  <c r="K251" i="15"/>
  <c r="J251" i="15"/>
  <c r="H251" i="15"/>
  <c r="L250" i="15"/>
  <c r="K250" i="15"/>
  <c r="J250" i="15"/>
  <c r="H250" i="15"/>
  <c r="C250" i="15"/>
  <c r="C251" i="15" s="1"/>
  <c r="C252" i="15" s="1"/>
  <c r="C253" i="15" s="1"/>
  <c r="C254" i="15" s="1"/>
  <c r="C255" i="15" s="1"/>
  <c r="C256" i="15" s="1"/>
  <c r="C257" i="15" s="1"/>
  <c r="C258" i="15" s="1"/>
  <c r="L249" i="15"/>
  <c r="K249" i="15"/>
  <c r="J249" i="15"/>
  <c r="H249" i="15"/>
  <c r="O247" i="15"/>
  <c r="D247" i="15"/>
  <c r="L245" i="15"/>
  <c r="K245" i="15"/>
  <c r="J245" i="15"/>
  <c r="H245" i="15"/>
  <c r="L244" i="15"/>
  <c r="K244" i="15"/>
  <c r="J244" i="15"/>
  <c r="H244" i="15"/>
  <c r="L243" i="15"/>
  <c r="K243" i="15"/>
  <c r="J243" i="15"/>
  <c r="H243" i="15"/>
  <c r="L242" i="15"/>
  <c r="K242" i="15"/>
  <c r="J242" i="15"/>
  <c r="H242" i="15"/>
  <c r="L241" i="15"/>
  <c r="K241" i="15"/>
  <c r="J241" i="15"/>
  <c r="H241" i="15"/>
  <c r="L240" i="15"/>
  <c r="K240" i="15"/>
  <c r="J240" i="15"/>
  <c r="H240" i="15"/>
  <c r="L239" i="15"/>
  <c r="K239" i="15"/>
  <c r="J239" i="15"/>
  <c r="H239" i="15"/>
  <c r="L238" i="15"/>
  <c r="K238" i="15"/>
  <c r="J238" i="15"/>
  <c r="H238" i="15"/>
  <c r="L237" i="15"/>
  <c r="K237" i="15"/>
  <c r="J237" i="15"/>
  <c r="H237" i="15"/>
  <c r="C237" i="15"/>
  <c r="C238" i="15" s="1"/>
  <c r="C239" i="15" s="1"/>
  <c r="C240" i="15" s="1"/>
  <c r="C241" i="15" s="1"/>
  <c r="C242" i="15" s="1"/>
  <c r="C243" i="15" s="1"/>
  <c r="C244" i="15" s="1"/>
  <c r="C245" i="15" s="1"/>
  <c r="L236" i="15"/>
  <c r="K236" i="15"/>
  <c r="J236" i="15"/>
  <c r="H236" i="15"/>
  <c r="O234" i="15"/>
  <c r="D234" i="15"/>
  <c r="L232" i="15"/>
  <c r="K232" i="15"/>
  <c r="J232" i="15"/>
  <c r="H232" i="15"/>
  <c r="L231" i="15"/>
  <c r="K231" i="15"/>
  <c r="J231" i="15"/>
  <c r="H231" i="15"/>
  <c r="L230" i="15"/>
  <c r="K230" i="15"/>
  <c r="J230" i="15"/>
  <c r="H230" i="15"/>
  <c r="L229" i="15"/>
  <c r="K229" i="15"/>
  <c r="J229" i="15"/>
  <c r="H229" i="15"/>
  <c r="L228" i="15"/>
  <c r="K228" i="15"/>
  <c r="J228" i="15"/>
  <c r="H228" i="15"/>
  <c r="L227" i="15"/>
  <c r="K227" i="15"/>
  <c r="J227" i="15"/>
  <c r="H227" i="15"/>
  <c r="L226" i="15"/>
  <c r="K226" i="15"/>
  <c r="J226" i="15"/>
  <c r="H226" i="15"/>
  <c r="L225" i="15"/>
  <c r="K225" i="15"/>
  <c r="J225" i="15"/>
  <c r="H225" i="15"/>
  <c r="L224" i="15"/>
  <c r="K224" i="15"/>
  <c r="J224" i="15"/>
  <c r="H224" i="15"/>
  <c r="C224" i="15"/>
  <c r="C225" i="15" s="1"/>
  <c r="C226" i="15" s="1"/>
  <c r="C227" i="15" s="1"/>
  <c r="C228" i="15" s="1"/>
  <c r="C229" i="15" s="1"/>
  <c r="C230" i="15" s="1"/>
  <c r="C231" i="15" s="1"/>
  <c r="C232" i="15" s="1"/>
  <c r="L223" i="15"/>
  <c r="K223" i="15"/>
  <c r="J223" i="15"/>
  <c r="H223" i="15"/>
  <c r="O221" i="15"/>
  <c r="D221" i="15"/>
  <c r="L219" i="15"/>
  <c r="K219" i="15"/>
  <c r="J219" i="15"/>
  <c r="H219" i="15"/>
  <c r="L218" i="15"/>
  <c r="K218" i="15"/>
  <c r="J218" i="15"/>
  <c r="H218" i="15"/>
  <c r="L217" i="15"/>
  <c r="K217" i="15"/>
  <c r="J217" i="15"/>
  <c r="H217" i="15"/>
  <c r="L216" i="15"/>
  <c r="K216" i="15"/>
  <c r="J216" i="15"/>
  <c r="H216" i="15"/>
  <c r="L215" i="15"/>
  <c r="K215" i="15"/>
  <c r="J215" i="15"/>
  <c r="H215" i="15"/>
  <c r="L214" i="15"/>
  <c r="K214" i="15"/>
  <c r="J214" i="15"/>
  <c r="H214" i="15"/>
  <c r="L213" i="15"/>
  <c r="K213" i="15"/>
  <c r="J213" i="15"/>
  <c r="H213" i="15"/>
  <c r="L212" i="15"/>
  <c r="K212" i="15"/>
  <c r="J212" i="15"/>
  <c r="H212" i="15"/>
  <c r="L211" i="15"/>
  <c r="K211" i="15"/>
  <c r="J211" i="15"/>
  <c r="H211" i="15"/>
  <c r="C211" i="15"/>
  <c r="C212" i="15" s="1"/>
  <c r="C213" i="15" s="1"/>
  <c r="C214" i="15" s="1"/>
  <c r="C215" i="15" s="1"/>
  <c r="C216" i="15" s="1"/>
  <c r="C217" i="15" s="1"/>
  <c r="C218" i="15" s="1"/>
  <c r="C219" i="15" s="1"/>
  <c r="L210" i="15"/>
  <c r="K210" i="15"/>
  <c r="J210" i="15"/>
  <c r="H210" i="15"/>
  <c r="O208" i="15"/>
  <c r="D208" i="15"/>
  <c r="L206" i="15"/>
  <c r="K206" i="15"/>
  <c r="J206" i="15"/>
  <c r="H206" i="15"/>
  <c r="L205" i="15"/>
  <c r="K205" i="15"/>
  <c r="J205" i="15"/>
  <c r="H205" i="15"/>
  <c r="L204" i="15"/>
  <c r="K204" i="15"/>
  <c r="J204" i="15"/>
  <c r="H204" i="15"/>
  <c r="L203" i="15"/>
  <c r="K203" i="15"/>
  <c r="J203" i="15"/>
  <c r="H203" i="15"/>
  <c r="L202" i="15"/>
  <c r="K202" i="15"/>
  <c r="J202" i="15"/>
  <c r="H202" i="15"/>
  <c r="L201" i="15"/>
  <c r="K201" i="15"/>
  <c r="J201" i="15"/>
  <c r="H201" i="15"/>
  <c r="L200" i="15"/>
  <c r="K200" i="15"/>
  <c r="J200" i="15"/>
  <c r="H200" i="15"/>
  <c r="L199" i="15"/>
  <c r="K199" i="15"/>
  <c r="J199" i="15"/>
  <c r="H199" i="15"/>
  <c r="L198" i="15"/>
  <c r="K198" i="15"/>
  <c r="J198" i="15"/>
  <c r="H198" i="15"/>
  <c r="C198" i="15"/>
  <c r="C199" i="15" s="1"/>
  <c r="C200" i="15" s="1"/>
  <c r="C201" i="15" s="1"/>
  <c r="C202" i="15" s="1"/>
  <c r="C203" i="15" s="1"/>
  <c r="C204" i="15" s="1"/>
  <c r="C205" i="15" s="1"/>
  <c r="C206" i="15" s="1"/>
  <c r="L197" i="15"/>
  <c r="K197" i="15"/>
  <c r="J197" i="15"/>
  <c r="H197" i="15"/>
  <c r="O195" i="15"/>
  <c r="D195" i="15"/>
  <c r="L193" i="15"/>
  <c r="K193" i="15"/>
  <c r="J193" i="15"/>
  <c r="H193" i="15"/>
  <c r="L192" i="15"/>
  <c r="K192" i="15"/>
  <c r="J192" i="15"/>
  <c r="H192" i="15"/>
  <c r="L191" i="15"/>
  <c r="K191" i="15"/>
  <c r="J191" i="15"/>
  <c r="H191" i="15"/>
  <c r="L190" i="15"/>
  <c r="K190" i="15"/>
  <c r="J190" i="15"/>
  <c r="H190" i="15"/>
  <c r="L189" i="15"/>
  <c r="K189" i="15"/>
  <c r="J189" i="15"/>
  <c r="H189" i="15"/>
  <c r="L188" i="15"/>
  <c r="K188" i="15"/>
  <c r="J188" i="15"/>
  <c r="H188" i="15"/>
  <c r="L187" i="15"/>
  <c r="K187" i="15"/>
  <c r="J187" i="15"/>
  <c r="H187" i="15"/>
  <c r="L186" i="15"/>
  <c r="K186" i="15"/>
  <c r="J186" i="15"/>
  <c r="H186" i="15"/>
  <c r="L185" i="15"/>
  <c r="K185" i="15"/>
  <c r="J185" i="15"/>
  <c r="H185" i="15"/>
  <c r="C185" i="15"/>
  <c r="C186" i="15" s="1"/>
  <c r="C187" i="15" s="1"/>
  <c r="C188" i="15" s="1"/>
  <c r="C189" i="15" s="1"/>
  <c r="C190" i="15" s="1"/>
  <c r="C191" i="15" s="1"/>
  <c r="C192" i="15" s="1"/>
  <c r="C193" i="15" s="1"/>
  <c r="L184" i="15"/>
  <c r="K184" i="15"/>
  <c r="J184" i="15"/>
  <c r="H184" i="15"/>
  <c r="O182" i="15"/>
  <c r="D182" i="15"/>
  <c r="L180" i="15"/>
  <c r="K180" i="15"/>
  <c r="J180" i="15"/>
  <c r="H180" i="15"/>
  <c r="L179" i="15"/>
  <c r="K179" i="15"/>
  <c r="J179" i="15"/>
  <c r="H179" i="15"/>
  <c r="L178" i="15"/>
  <c r="K178" i="15"/>
  <c r="J178" i="15"/>
  <c r="H178" i="15"/>
  <c r="L177" i="15"/>
  <c r="K177" i="15"/>
  <c r="J177" i="15"/>
  <c r="H177" i="15"/>
  <c r="L176" i="15"/>
  <c r="K176" i="15"/>
  <c r="J176" i="15"/>
  <c r="H176" i="15"/>
  <c r="L175" i="15"/>
  <c r="K175" i="15"/>
  <c r="J175" i="15"/>
  <c r="H175" i="15"/>
  <c r="L174" i="15"/>
  <c r="K174" i="15"/>
  <c r="J174" i="15"/>
  <c r="H174" i="15"/>
  <c r="L173" i="15"/>
  <c r="K173" i="15"/>
  <c r="J173" i="15"/>
  <c r="H173" i="15"/>
  <c r="L172" i="15"/>
  <c r="K172" i="15"/>
  <c r="J172" i="15"/>
  <c r="H172" i="15"/>
  <c r="C172" i="15"/>
  <c r="C173" i="15" s="1"/>
  <c r="C174" i="15" s="1"/>
  <c r="C175" i="15" s="1"/>
  <c r="C176" i="15" s="1"/>
  <c r="C177" i="15" s="1"/>
  <c r="C178" i="15" s="1"/>
  <c r="C179" i="15" s="1"/>
  <c r="C180" i="15" s="1"/>
  <c r="L171" i="15"/>
  <c r="K171" i="15"/>
  <c r="J171" i="15"/>
  <c r="H171" i="15"/>
  <c r="O169" i="15"/>
  <c r="D169" i="15"/>
  <c r="L167" i="15"/>
  <c r="K167" i="15"/>
  <c r="J167" i="15"/>
  <c r="H167" i="15"/>
  <c r="L166" i="15"/>
  <c r="K166" i="15"/>
  <c r="J166" i="15"/>
  <c r="H166" i="15"/>
  <c r="L165" i="15"/>
  <c r="K165" i="15"/>
  <c r="J165" i="15"/>
  <c r="H165" i="15"/>
  <c r="L164" i="15"/>
  <c r="K164" i="15"/>
  <c r="J164" i="15"/>
  <c r="H164" i="15"/>
  <c r="L163" i="15"/>
  <c r="K163" i="15"/>
  <c r="J163" i="15"/>
  <c r="H163" i="15"/>
  <c r="L162" i="15"/>
  <c r="K162" i="15"/>
  <c r="J162" i="15"/>
  <c r="H162" i="15"/>
  <c r="L161" i="15"/>
  <c r="K161" i="15"/>
  <c r="J161" i="15"/>
  <c r="H161" i="15"/>
  <c r="L160" i="15"/>
  <c r="K160" i="15"/>
  <c r="J160" i="15"/>
  <c r="H160" i="15"/>
  <c r="L159" i="15"/>
  <c r="K159" i="15"/>
  <c r="J159" i="15"/>
  <c r="H159" i="15"/>
  <c r="C159" i="15"/>
  <c r="C160" i="15" s="1"/>
  <c r="C161" i="15" s="1"/>
  <c r="C162" i="15" s="1"/>
  <c r="C163" i="15" s="1"/>
  <c r="C164" i="15" s="1"/>
  <c r="C165" i="15" s="1"/>
  <c r="C166" i="15" s="1"/>
  <c r="C167" i="15" s="1"/>
  <c r="L158" i="15"/>
  <c r="K158" i="15"/>
  <c r="J158" i="15"/>
  <c r="H158" i="15"/>
  <c r="O156" i="15"/>
  <c r="D156" i="15"/>
  <c r="A156" i="15"/>
  <c r="A169" i="15" s="1"/>
  <c r="A182" i="15" s="1"/>
  <c r="L154" i="15"/>
  <c r="K154" i="15"/>
  <c r="J154" i="15"/>
  <c r="H154" i="15"/>
  <c r="L153" i="15"/>
  <c r="K153" i="15"/>
  <c r="J153" i="15"/>
  <c r="H153" i="15"/>
  <c r="L152" i="15"/>
  <c r="K152" i="15"/>
  <c r="J152" i="15"/>
  <c r="H152" i="15"/>
  <c r="L151" i="15"/>
  <c r="K151" i="15"/>
  <c r="J151" i="15"/>
  <c r="H151" i="15"/>
  <c r="L150" i="15"/>
  <c r="K150" i="15"/>
  <c r="J150" i="15"/>
  <c r="H150" i="15"/>
  <c r="L149" i="15"/>
  <c r="K149" i="15"/>
  <c r="J149" i="15"/>
  <c r="H149" i="15"/>
  <c r="L148" i="15"/>
  <c r="K148" i="15"/>
  <c r="J148" i="15"/>
  <c r="H148" i="15"/>
  <c r="L147" i="15"/>
  <c r="K147" i="15"/>
  <c r="J147" i="15"/>
  <c r="H147" i="15"/>
  <c r="L146" i="15"/>
  <c r="K146" i="15"/>
  <c r="J146" i="15"/>
  <c r="H146" i="15"/>
  <c r="C146" i="15"/>
  <c r="C147" i="15" s="1"/>
  <c r="C148" i="15" s="1"/>
  <c r="C149" i="15" s="1"/>
  <c r="C150" i="15" s="1"/>
  <c r="C151" i="15" s="1"/>
  <c r="C152" i="15" s="1"/>
  <c r="C153" i="15" s="1"/>
  <c r="C154" i="15" s="1"/>
  <c r="L145" i="15"/>
  <c r="K145" i="15"/>
  <c r="J145" i="15"/>
  <c r="H145" i="15"/>
  <c r="O143" i="15"/>
  <c r="D143" i="15"/>
  <c r="L141" i="15"/>
  <c r="K141" i="15"/>
  <c r="J141" i="15"/>
  <c r="H141" i="15"/>
  <c r="L140" i="15"/>
  <c r="K140" i="15"/>
  <c r="J140" i="15"/>
  <c r="H140" i="15"/>
  <c r="L139" i="15"/>
  <c r="K139" i="15"/>
  <c r="J139" i="15"/>
  <c r="H139" i="15"/>
  <c r="L138" i="15"/>
  <c r="K138" i="15"/>
  <c r="J138" i="15"/>
  <c r="H138" i="15"/>
  <c r="L137" i="15"/>
  <c r="K137" i="15"/>
  <c r="J137" i="15"/>
  <c r="H137" i="15"/>
  <c r="L136" i="15"/>
  <c r="K136" i="15"/>
  <c r="J136" i="15"/>
  <c r="H136" i="15"/>
  <c r="L135" i="15"/>
  <c r="K135" i="15"/>
  <c r="J135" i="15"/>
  <c r="H135" i="15"/>
  <c r="L134" i="15"/>
  <c r="K134" i="15"/>
  <c r="J134" i="15"/>
  <c r="H134" i="15"/>
  <c r="L133" i="15"/>
  <c r="K133" i="15"/>
  <c r="J133" i="15"/>
  <c r="H133" i="15"/>
  <c r="C133" i="15"/>
  <c r="C134" i="15" s="1"/>
  <c r="C135" i="15" s="1"/>
  <c r="C136" i="15" s="1"/>
  <c r="C137" i="15" s="1"/>
  <c r="C138" i="15" s="1"/>
  <c r="C139" i="15" s="1"/>
  <c r="C140" i="15" s="1"/>
  <c r="C141" i="15" s="1"/>
  <c r="L132" i="15"/>
  <c r="K132" i="15"/>
  <c r="J132" i="15"/>
  <c r="H132" i="15"/>
  <c r="O130" i="15"/>
  <c r="D130" i="15"/>
  <c r="A130" i="15"/>
  <c r="L128" i="15"/>
  <c r="K128" i="15"/>
  <c r="J128" i="15"/>
  <c r="H128" i="15"/>
  <c r="L127" i="15"/>
  <c r="K127" i="15"/>
  <c r="J127" i="15"/>
  <c r="H127" i="15"/>
  <c r="L126" i="15"/>
  <c r="K126" i="15"/>
  <c r="J126" i="15"/>
  <c r="H126" i="15"/>
  <c r="L125" i="15"/>
  <c r="K125" i="15"/>
  <c r="J125" i="15"/>
  <c r="H125" i="15"/>
  <c r="L124" i="15"/>
  <c r="K124" i="15"/>
  <c r="J124" i="15"/>
  <c r="H124" i="15"/>
  <c r="L123" i="15"/>
  <c r="K123" i="15"/>
  <c r="J123" i="15"/>
  <c r="H123" i="15"/>
  <c r="L122" i="15"/>
  <c r="K122" i="15"/>
  <c r="J122" i="15"/>
  <c r="H122" i="15"/>
  <c r="L121" i="15"/>
  <c r="K121" i="15"/>
  <c r="J121" i="15"/>
  <c r="H121" i="15"/>
  <c r="L120" i="15"/>
  <c r="K120" i="15"/>
  <c r="J120" i="15"/>
  <c r="H120" i="15"/>
  <c r="C120" i="15"/>
  <c r="C121" i="15" s="1"/>
  <c r="C122" i="15" s="1"/>
  <c r="C123" i="15" s="1"/>
  <c r="C124" i="15" s="1"/>
  <c r="C125" i="15" s="1"/>
  <c r="C126" i="15" s="1"/>
  <c r="C127" i="15" s="1"/>
  <c r="C128" i="15" s="1"/>
  <c r="L119" i="15"/>
  <c r="K119" i="15"/>
  <c r="J119" i="15"/>
  <c r="H119" i="15"/>
  <c r="O117" i="15"/>
  <c r="D117" i="15"/>
  <c r="L115" i="15"/>
  <c r="K115" i="15"/>
  <c r="J115" i="15"/>
  <c r="H115" i="15"/>
  <c r="L114" i="15"/>
  <c r="K114" i="15"/>
  <c r="J114" i="15"/>
  <c r="H114" i="15"/>
  <c r="L113" i="15"/>
  <c r="K113" i="15"/>
  <c r="J113" i="15"/>
  <c r="H113" i="15"/>
  <c r="L112" i="15"/>
  <c r="K112" i="15"/>
  <c r="J112" i="15"/>
  <c r="H112" i="15"/>
  <c r="L111" i="15"/>
  <c r="K111" i="15"/>
  <c r="J111" i="15"/>
  <c r="H111" i="15"/>
  <c r="L110" i="15"/>
  <c r="K110" i="15"/>
  <c r="J110" i="15"/>
  <c r="H110" i="15"/>
  <c r="L109" i="15"/>
  <c r="K109" i="15"/>
  <c r="J109" i="15"/>
  <c r="H109" i="15"/>
  <c r="L108" i="15"/>
  <c r="K108" i="15"/>
  <c r="J108" i="15"/>
  <c r="H108" i="15"/>
  <c r="L107" i="15"/>
  <c r="K107" i="15"/>
  <c r="J107" i="15"/>
  <c r="H107" i="15"/>
  <c r="C107" i="15"/>
  <c r="C108" i="15" s="1"/>
  <c r="C109" i="15" s="1"/>
  <c r="C110" i="15" s="1"/>
  <c r="C111" i="15" s="1"/>
  <c r="C112" i="15" s="1"/>
  <c r="C113" i="15" s="1"/>
  <c r="C114" i="15" s="1"/>
  <c r="C115" i="15" s="1"/>
  <c r="L106" i="15"/>
  <c r="K106" i="15"/>
  <c r="J106" i="15"/>
  <c r="H106" i="15"/>
  <c r="D104" i="15"/>
  <c r="A104" i="15"/>
  <c r="L102" i="15"/>
  <c r="K102" i="15"/>
  <c r="J102" i="15"/>
  <c r="H102" i="15"/>
  <c r="L101" i="15"/>
  <c r="K101" i="15"/>
  <c r="J101" i="15"/>
  <c r="H101" i="15"/>
  <c r="L100" i="15"/>
  <c r="K100" i="15"/>
  <c r="J100" i="15"/>
  <c r="H100" i="15"/>
  <c r="L99" i="15"/>
  <c r="K99" i="15"/>
  <c r="J99" i="15"/>
  <c r="H99" i="15"/>
  <c r="L98" i="15"/>
  <c r="K98" i="15"/>
  <c r="J98" i="15"/>
  <c r="H98" i="15"/>
  <c r="L97" i="15"/>
  <c r="K97" i="15"/>
  <c r="J97" i="15"/>
  <c r="H97" i="15"/>
  <c r="L96" i="15"/>
  <c r="K96" i="15"/>
  <c r="J96" i="15"/>
  <c r="H96" i="15"/>
  <c r="L95" i="15"/>
  <c r="K95" i="15"/>
  <c r="J95" i="15"/>
  <c r="H95" i="15"/>
  <c r="L94" i="15"/>
  <c r="K94" i="15"/>
  <c r="J94" i="15"/>
  <c r="H94" i="15"/>
  <c r="C94" i="15"/>
  <c r="C95" i="15" s="1"/>
  <c r="C96" i="15" s="1"/>
  <c r="C97" i="15" s="1"/>
  <c r="C98" i="15" s="1"/>
  <c r="C99" i="15" s="1"/>
  <c r="C100" i="15" s="1"/>
  <c r="C101" i="15" s="1"/>
  <c r="C102" i="15" s="1"/>
  <c r="L93" i="15"/>
  <c r="K93" i="15"/>
  <c r="J93" i="15"/>
  <c r="H93" i="15"/>
  <c r="O91" i="15"/>
  <c r="D91" i="15"/>
  <c r="L89" i="15"/>
  <c r="K89" i="15"/>
  <c r="J89" i="15"/>
  <c r="H89" i="15"/>
  <c r="L88" i="15"/>
  <c r="K88" i="15"/>
  <c r="J88" i="15"/>
  <c r="H88" i="15"/>
  <c r="L87" i="15"/>
  <c r="K87" i="15"/>
  <c r="J87" i="15"/>
  <c r="H87" i="15"/>
  <c r="L86" i="15"/>
  <c r="K86" i="15"/>
  <c r="J86" i="15"/>
  <c r="H86" i="15"/>
  <c r="L85" i="15"/>
  <c r="K85" i="15"/>
  <c r="J85" i="15"/>
  <c r="H85" i="15"/>
  <c r="L84" i="15"/>
  <c r="K84" i="15"/>
  <c r="J84" i="15"/>
  <c r="H84" i="15"/>
  <c r="L83" i="15"/>
  <c r="K83" i="15"/>
  <c r="J83" i="15"/>
  <c r="H83" i="15"/>
  <c r="L82" i="15"/>
  <c r="K82" i="15"/>
  <c r="J82" i="15"/>
  <c r="H82" i="15"/>
  <c r="L81" i="15"/>
  <c r="K81" i="15"/>
  <c r="J81" i="15"/>
  <c r="H81" i="15"/>
  <c r="C81" i="15"/>
  <c r="C82" i="15" s="1"/>
  <c r="C83" i="15" s="1"/>
  <c r="C84" i="15" s="1"/>
  <c r="C85" i="15" s="1"/>
  <c r="C86" i="15" s="1"/>
  <c r="C87" i="15" s="1"/>
  <c r="C88" i="15" s="1"/>
  <c r="C89" i="15" s="1"/>
  <c r="L80" i="15"/>
  <c r="K80" i="15"/>
  <c r="J80" i="15"/>
  <c r="H80" i="15"/>
  <c r="O78" i="15"/>
  <c r="D78" i="15"/>
  <c r="A78" i="15"/>
  <c r="L76" i="15"/>
  <c r="K76" i="15"/>
  <c r="J76" i="15"/>
  <c r="H76" i="15"/>
  <c r="L75" i="15"/>
  <c r="K75" i="15"/>
  <c r="J75" i="15"/>
  <c r="H75" i="15"/>
  <c r="L74" i="15"/>
  <c r="K74" i="15"/>
  <c r="J74" i="15"/>
  <c r="H74" i="15"/>
  <c r="L73" i="15"/>
  <c r="K73" i="15"/>
  <c r="J73" i="15"/>
  <c r="H73" i="15"/>
  <c r="L72" i="15"/>
  <c r="K72" i="15"/>
  <c r="J72" i="15"/>
  <c r="H72" i="15"/>
  <c r="L71" i="15"/>
  <c r="K71" i="15"/>
  <c r="J71" i="15"/>
  <c r="H71" i="15"/>
  <c r="L70" i="15"/>
  <c r="K70" i="15"/>
  <c r="J70" i="15"/>
  <c r="H70" i="15"/>
  <c r="L69" i="15"/>
  <c r="K69" i="15"/>
  <c r="J69" i="15"/>
  <c r="H69" i="15"/>
  <c r="L68" i="15"/>
  <c r="K68" i="15"/>
  <c r="J68" i="15"/>
  <c r="H68" i="15"/>
  <c r="C68" i="15"/>
  <c r="C69" i="15" s="1"/>
  <c r="C70" i="15" s="1"/>
  <c r="C71" i="15" s="1"/>
  <c r="C72" i="15" s="1"/>
  <c r="C73" i="15" s="1"/>
  <c r="C74" i="15" s="1"/>
  <c r="C75" i="15" s="1"/>
  <c r="C76" i="15" s="1"/>
  <c r="L67" i="15"/>
  <c r="K67" i="15"/>
  <c r="J67" i="15"/>
  <c r="H67" i="15"/>
  <c r="L63" i="15"/>
  <c r="K63" i="15"/>
  <c r="J63" i="15"/>
  <c r="H63" i="15"/>
  <c r="L62" i="15"/>
  <c r="K62" i="15"/>
  <c r="J62" i="15"/>
  <c r="H62" i="15"/>
  <c r="L61" i="15"/>
  <c r="K61" i="15"/>
  <c r="J61" i="15"/>
  <c r="H61" i="15"/>
  <c r="L60" i="15"/>
  <c r="K60" i="15"/>
  <c r="J60" i="15"/>
  <c r="H60" i="15"/>
  <c r="L59" i="15"/>
  <c r="K59" i="15"/>
  <c r="J59" i="15"/>
  <c r="H59" i="15"/>
  <c r="L58" i="15"/>
  <c r="K58" i="15"/>
  <c r="J58" i="15"/>
  <c r="H58" i="15"/>
  <c r="L57" i="15"/>
  <c r="K57" i="15"/>
  <c r="J57" i="15"/>
  <c r="H57" i="15"/>
  <c r="L56" i="15"/>
  <c r="K56" i="15"/>
  <c r="J56" i="15"/>
  <c r="H56" i="15"/>
  <c r="L55" i="15"/>
  <c r="K55" i="15"/>
  <c r="J55" i="15"/>
  <c r="H55" i="15"/>
  <c r="C55" i="15"/>
  <c r="C56" i="15" s="1"/>
  <c r="C57" i="15" s="1"/>
  <c r="C58" i="15" s="1"/>
  <c r="C59" i="15" s="1"/>
  <c r="C60" i="15" s="1"/>
  <c r="C61" i="15" s="1"/>
  <c r="C62" i="15" s="1"/>
  <c r="C63" i="15" s="1"/>
  <c r="L54" i="15"/>
  <c r="K54" i="15"/>
  <c r="J54" i="15"/>
  <c r="H54" i="15"/>
  <c r="L50" i="15"/>
  <c r="K50" i="15"/>
  <c r="J50" i="15"/>
  <c r="H50" i="15"/>
  <c r="L49" i="15"/>
  <c r="K49" i="15"/>
  <c r="J49" i="15"/>
  <c r="H49" i="15"/>
  <c r="L48" i="15"/>
  <c r="K48" i="15"/>
  <c r="J48" i="15"/>
  <c r="H48" i="15"/>
  <c r="L47" i="15"/>
  <c r="K47" i="15"/>
  <c r="J47" i="15"/>
  <c r="H47" i="15"/>
  <c r="L46" i="15"/>
  <c r="K46" i="15"/>
  <c r="J46" i="15"/>
  <c r="H46" i="15"/>
  <c r="L45" i="15"/>
  <c r="K45" i="15"/>
  <c r="J45" i="15"/>
  <c r="H45" i="15"/>
  <c r="L44" i="15"/>
  <c r="K44" i="15"/>
  <c r="J44" i="15"/>
  <c r="H44" i="15"/>
  <c r="L43" i="15"/>
  <c r="K43" i="15"/>
  <c r="J43" i="15"/>
  <c r="H43" i="15"/>
  <c r="L42" i="15"/>
  <c r="K42" i="15"/>
  <c r="J42" i="15"/>
  <c r="H42" i="15"/>
  <c r="C42" i="15"/>
  <c r="C43" i="15" s="1"/>
  <c r="C44" i="15" s="1"/>
  <c r="C45" i="15" s="1"/>
  <c r="C46" i="15" s="1"/>
  <c r="C47" i="15" s="1"/>
  <c r="C48" i="15" s="1"/>
  <c r="C49" i="15" s="1"/>
  <c r="C50" i="15" s="1"/>
  <c r="L41" i="15"/>
  <c r="K41" i="15"/>
  <c r="J41" i="15"/>
  <c r="H41" i="15"/>
  <c r="H23" i="16" l="1"/>
  <c r="F182" i="15"/>
  <c r="F130" i="15"/>
  <c r="F351" i="15"/>
  <c r="F247" i="15"/>
  <c r="F312" i="15"/>
  <c r="F377" i="15"/>
  <c r="F104" i="15"/>
  <c r="F195" i="15"/>
  <c r="F234" i="15"/>
  <c r="F299" i="15"/>
  <c r="F117" i="15"/>
  <c r="F208" i="15"/>
  <c r="A195" i="15"/>
  <c r="A208" i="15" s="1"/>
  <c r="F338" i="15"/>
  <c r="F91" i="15"/>
  <c r="F143" i="15"/>
  <c r="F78" i="15"/>
  <c r="F156" i="15"/>
  <c r="F221" i="15"/>
  <c r="F273" i="15"/>
  <c r="F286" i="15"/>
  <c r="F325" i="15"/>
  <c r="F390" i="15"/>
  <c r="F39" i="15"/>
  <c r="F52" i="15"/>
  <c r="F65" i="15"/>
  <c r="F169" i="15"/>
  <c r="F260" i="15"/>
  <c r="F364" i="15"/>
  <c r="E3" i="16"/>
  <c r="F3" i="19" s="1"/>
  <c r="L37" i="15"/>
  <c r="K37" i="15"/>
  <c r="J37" i="15"/>
  <c r="H37" i="15"/>
  <c r="L36" i="15"/>
  <c r="K36" i="15"/>
  <c r="J36" i="15"/>
  <c r="H36" i="15"/>
  <c r="L35" i="15"/>
  <c r="K35" i="15"/>
  <c r="J35" i="15"/>
  <c r="H35" i="15"/>
  <c r="L34" i="15"/>
  <c r="K34" i="15"/>
  <c r="J34" i="15"/>
  <c r="H34" i="15"/>
  <c r="L33" i="15"/>
  <c r="K33" i="15"/>
  <c r="J33" i="15"/>
  <c r="H33" i="15"/>
  <c r="L32" i="15"/>
  <c r="K32" i="15"/>
  <c r="J32" i="15"/>
  <c r="H32" i="15"/>
  <c r="L31" i="15"/>
  <c r="K31" i="15"/>
  <c r="J31" i="15"/>
  <c r="H31" i="15"/>
  <c r="L30" i="15"/>
  <c r="K30" i="15"/>
  <c r="J30" i="15"/>
  <c r="H30" i="15"/>
  <c r="L29" i="15"/>
  <c r="K29" i="15"/>
  <c r="J29" i="15"/>
  <c r="H29" i="15"/>
  <c r="C29" i="15"/>
  <c r="C30" i="15" s="1"/>
  <c r="C31" i="15" s="1"/>
  <c r="C32" i="15" s="1"/>
  <c r="C33" i="15" s="1"/>
  <c r="C34" i="15" s="1"/>
  <c r="C35" i="15" s="1"/>
  <c r="C36" i="15" s="1"/>
  <c r="C37" i="15" s="1"/>
  <c r="L28" i="15"/>
  <c r="K28" i="15"/>
  <c r="J28" i="15"/>
  <c r="H28" i="15"/>
  <c r="A26" i="15"/>
  <c r="H16" i="16" s="1"/>
  <c r="H24" i="16" l="1"/>
  <c r="H21" i="16"/>
  <c r="D12" i="16"/>
  <c r="D20" i="16"/>
  <c r="E20" i="16" s="1"/>
  <c r="C15" i="16"/>
  <c r="D18" i="16"/>
  <c r="E18" i="16" s="1"/>
  <c r="G12" i="16"/>
  <c r="G20" i="16"/>
  <c r="C16" i="16"/>
  <c r="D13" i="16"/>
  <c r="E13" i="16" s="1"/>
  <c r="D21" i="16"/>
  <c r="E21" i="16" s="1"/>
  <c r="C17" i="16"/>
  <c r="D26" i="16"/>
  <c r="E26" i="16" s="1"/>
  <c r="G13" i="16"/>
  <c r="G21" i="16"/>
  <c r="C18" i="16"/>
  <c r="D14" i="16"/>
  <c r="E14" i="16" s="1"/>
  <c r="D22" i="16"/>
  <c r="E22" i="16" s="1"/>
  <c r="C19" i="16"/>
  <c r="G14" i="16"/>
  <c r="G22" i="16"/>
  <c r="C20" i="16"/>
  <c r="G17" i="16"/>
  <c r="D15" i="16"/>
  <c r="E15" i="16" s="1"/>
  <c r="D23" i="16"/>
  <c r="E23" i="16" s="1"/>
  <c r="C21" i="16"/>
  <c r="G15" i="16"/>
  <c r="G23" i="16"/>
  <c r="C22" i="16"/>
  <c r="D16" i="16"/>
  <c r="E16" i="16" s="1"/>
  <c r="D24" i="16"/>
  <c r="E24" i="16" s="1"/>
  <c r="C23" i="16"/>
  <c r="G16" i="16"/>
  <c r="G24" i="16"/>
  <c r="C24" i="16"/>
  <c r="C12" i="16"/>
  <c r="G25" i="16"/>
  <c r="C26" i="16"/>
  <c r="D17" i="16"/>
  <c r="E17" i="16" s="1"/>
  <c r="D25" i="16"/>
  <c r="E25" i="16" s="1"/>
  <c r="C25" i="16"/>
  <c r="G18" i="16"/>
  <c r="G26" i="16"/>
  <c r="D19" i="16"/>
  <c r="E19" i="16" s="1"/>
  <c r="G19" i="16"/>
  <c r="C14" i="16"/>
  <c r="C13" i="16"/>
  <c r="F22" i="16"/>
  <c r="F27" i="16"/>
  <c r="F18" i="16"/>
  <c r="F25" i="16"/>
  <c r="F15" i="16"/>
  <c r="F21" i="16"/>
  <c r="F17" i="16"/>
  <c r="F19" i="16"/>
  <c r="F23" i="16"/>
  <c r="F20" i="16"/>
  <c r="F24" i="16"/>
  <c r="F26" i="16"/>
  <c r="F14" i="16"/>
  <c r="F16" i="16"/>
  <c r="H22" i="16"/>
  <c r="H26" i="16"/>
  <c r="H25" i="16"/>
  <c r="H19" i="16"/>
  <c r="B12" i="16"/>
  <c r="B13" i="16"/>
  <c r="B14" i="16"/>
  <c r="B15" i="16"/>
  <c r="B16" i="16"/>
  <c r="B17" i="16"/>
  <c r="B18" i="16"/>
  <c r="B19" i="16"/>
  <c r="B20" i="16"/>
  <c r="B21" i="16"/>
  <c r="B22" i="16"/>
  <c r="B23" i="16"/>
  <c r="B24" i="16"/>
  <c r="B25" i="16"/>
  <c r="B26" i="16"/>
  <c r="H18" i="16"/>
  <c r="H17" i="16"/>
  <c r="H20" i="16"/>
  <c r="A221" i="15"/>
  <c r="F26" i="15"/>
  <c r="D27" i="16" l="1"/>
  <c r="E27" i="16" s="1"/>
  <c r="D28" i="16"/>
  <c r="E28" i="16" s="1"/>
  <c r="C27" i="16"/>
  <c r="E12" i="16"/>
  <c r="G27" i="16"/>
  <c r="D47" i="19"/>
  <c r="D25" i="19"/>
  <c r="D49" i="19"/>
  <c r="D27" i="19"/>
  <c r="D24" i="19"/>
  <c r="D46" i="19"/>
  <c r="D22" i="19"/>
  <c r="D44" i="19"/>
  <c r="D58" i="19"/>
  <c r="D36" i="19"/>
  <c r="D51" i="19"/>
  <c r="D29" i="19"/>
  <c r="D33" i="19"/>
  <c r="D55" i="19"/>
  <c r="D57" i="19"/>
  <c r="D35" i="19"/>
  <c r="D48" i="19"/>
  <c r="D26" i="19"/>
  <c r="H27" i="16"/>
  <c r="D45" i="19"/>
  <c r="D23" i="19"/>
  <c r="D50" i="19"/>
  <c r="D28" i="19"/>
  <c r="B27" i="16"/>
  <c r="D52" i="19"/>
  <c r="D30" i="19"/>
  <c r="D31" i="19"/>
  <c r="D53" i="19"/>
  <c r="A234" i="15"/>
  <c r="D54" i="19"/>
  <c r="D32" i="19"/>
  <c r="D34" i="19"/>
  <c r="D56" i="19"/>
  <c r="L16" i="15"/>
  <c r="L17" i="15"/>
  <c r="L18" i="15"/>
  <c r="L19" i="15"/>
  <c r="L20" i="15"/>
  <c r="L21" i="15"/>
  <c r="L22" i="15"/>
  <c r="L23" i="15"/>
  <c r="L24" i="15"/>
  <c r="L15" i="15"/>
  <c r="J16" i="15"/>
  <c r="J17" i="15"/>
  <c r="J18" i="15"/>
  <c r="J19" i="15"/>
  <c r="J20" i="15"/>
  <c r="J21" i="15"/>
  <c r="J22" i="15"/>
  <c r="J23" i="15"/>
  <c r="J24" i="15"/>
  <c r="J15" i="15"/>
  <c r="G28" i="16" l="1"/>
  <c r="C28" i="16"/>
  <c r="F28" i="16"/>
  <c r="D74" i="19"/>
  <c r="D71" i="19"/>
  <c r="D79" i="19"/>
  <c r="D77" i="19"/>
  <c r="D66" i="19"/>
  <c r="D72" i="19"/>
  <c r="D75" i="19"/>
  <c r="D68" i="19"/>
  <c r="D67" i="19"/>
  <c r="D78" i="19"/>
  <c r="A247" i="15"/>
  <c r="H28" i="16"/>
  <c r="D70" i="19"/>
  <c r="B28" i="16"/>
  <c r="D76" i="19"/>
  <c r="D73" i="19"/>
  <c r="D69" i="19"/>
  <c r="D65" i="19"/>
  <c r="F13" i="15"/>
  <c r="D29" i="16" l="1"/>
  <c r="H29" i="16"/>
  <c r="F29" i="16"/>
  <c r="C29" i="16"/>
  <c r="G29" i="16"/>
  <c r="D30" i="16"/>
  <c r="E30" i="16" s="1"/>
  <c r="A260" i="15"/>
  <c r="B29" i="16"/>
  <c r="H16" i="15"/>
  <c r="K16" i="15" s="1"/>
  <c r="H17" i="15"/>
  <c r="K17" i="15" s="1"/>
  <c r="H18" i="15"/>
  <c r="H19" i="15"/>
  <c r="H20" i="15"/>
  <c r="H21" i="15"/>
  <c r="H22" i="15"/>
  <c r="H23" i="15"/>
  <c r="H24" i="15"/>
  <c r="H15" i="15"/>
  <c r="K15" i="15" s="1"/>
  <c r="F5" i="16"/>
  <c r="J5" i="16" s="1"/>
  <c r="K24" i="15"/>
  <c r="K23" i="15"/>
  <c r="K22" i="15"/>
  <c r="K21" i="15"/>
  <c r="K20" i="15"/>
  <c r="K19" i="15"/>
  <c r="K18" i="15"/>
  <c r="C16" i="15"/>
  <c r="C17" i="15" s="1"/>
  <c r="C18" i="15" s="1"/>
  <c r="C19" i="15" s="1"/>
  <c r="C20" i="15" s="1"/>
  <c r="C21" i="15" s="1"/>
  <c r="C22" i="15" s="1"/>
  <c r="C23" i="15" s="1"/>
  <c r="C24" i="15" s="1"/>
  <c r="C30" i="16" l="1"/>
  <c r="E29" i="16"/>
  <c r="F30" i="16"/>
  <c r="G30" i="16"/>
  <c r="A273" i="15"/>
  <c r="B30" i="16"/>
  <c r="H30" i="16"/>
  <c r="H31" i="16"/>
  <c r="G8" i="15"/>
  <c r="C31" i="16" l="1"/>
  <c r="G32" i="16"/>
  <c r="G31" i="16"/>
  <c r="M13" i="15"/>
  <c r="F11" i="16" s="1"/>
  <c r="M26" i="15"/>
  <c r="F12" i="16" s="1"/>
  <c r="M39" i="15"/>
  <c r="F13" i="16" s="1"/>
  <c r="A286" i="15"/>
  <c r="B31" i="16"/>
  <c r="H32" i="16"/>
  <c r="O8" i="15"/>
  <c r="A299" i="15" l="1"/>
  <c r="B32" i="16"/>
  <c r="B33" i="16"/>
  <c r="H33" i="16"/>
  <c r="O26" i="15"/>
  <c r="O13" i="15"/>
  <c r="O39" i="15"/>
  <c r="H13" i="16" s="1"/>
  <c r="O52" i="15"/>
  <c r="H14" i="16" s="1"/>
  <c r="O65" i="15"/>
  <c r="H15" i="16" s="1"/>
  <c r="H7" i="16"/>
  <c r="K56" i="10"/>
  <c r="K48" i="10"/>
  <c r="K31" i="10"/>
  <c r="K19" i="10"/>
  <c r="A312" i="15" l="1"/>
  <c r="H12" i="16"/>
  <c r="H11" i="16"/>
  <c r="A29" i="13"/>
  <c r="A30" i="13" s="1"/>
  <c r="A31" i="13" s="1"/>
  <c r="A32" i="13" s="1"/>
  <c r="A33" i="13" s="1"/>
  <c r="A34" i="13" s="1"/>
  <c r="A35" i="13" s="1"/>
  <c r="A36" i="13" s="1"/>
  <c r="A37" i="13" s="1"/>
  <c r="A38" i="13" s="1"/>
  <c r="A39" i="13" s="1"/>
  <c r="A40" i="13" s="1"/>
  <c r="A41" i="13" s="1"/>
  <c r="A42" i="13" s="1"/>
  <c r="A43" i="13" s="1"/>
  <c r="A325" i="15" l="1"/>
  <c r="H34" i="16"/>
  <c r="H35" i="16"/>
  <c r="C315" i="10"/>
  <c r="B315" i="10"/>
  <c r="K60" i="10"/>
  <c r="K61" i="10" s="1"/>
  <c r="A338" i="15" l="1"/>
  <c r="A351" i="15" s="1"/>
  <c r="A364" i="15" s="1"/>
  <c r="A377" i="15" s="1"/>
  <c r="A390" i="15" s="1"/>
  <c r="A403" i="15" s="1"/>
  <c r="A416" i="15" s="1"/>
  <c r="A429" i="15" s="1"/>
  <c r="A442" i="15" s="1"/>
  <c r="A455" i="15" s="1"/>
  <c r="A468" i="15" s="1"/>
  <c r="A481" i="15" s="1"/>
  <c r="A494" i="15" s="1"/>
  <c r="A507" i="15" s="1"/>
  <c r="A520" i="15" s="1"/>
  <c r="A533" i="15" s="1"/>
  <c r="A546" i="15" s="1"/>
  <c r="A559" i="15" s="1"/>
  <c r="A572" i="15" s="1"/>
  <c r="A585" i="15" s="1"/>
  <c r="A598" i="15" s="1"/>
  <c r="A611" i="15" s="1"/>
  <c r="A624" i="15" s="1"/>
  <c r="A637" i="15" s="1"/>
  <c r="A650" i="15" s="1"/>
  <c r="A663" i="15" s="1"/>
  <c r="A676" i="15" s="1"/>
  <c r="A689" i="15" s="1"/>
  <c r="A702" i="15" s="1"/>
  <c r="A715" i="15" s="1"/>
  <c r="A728" i="15" s="1"/>
  <c r="A741" i="15" s="1"/>
  <c r="A754" i="15" s="1"/>
  <c r="A767" i="15" s="1"/>
  <c r="A780" i="15" s="1"/>
  <c r="A793" i="15" s="1"/>
  <c r="A806" i="15" s="1"/>
  <c r="A819" i="15" s="1"/>
  <c r="A832" i="15" s="1"/>
  <c r="A845" i="15" s="1"/>
  <c r="A858" i="15" s="1"/>
  <c r="A871" i="15" s="1"/>
  <c r="A884" i="15" s="1"/>
  <c r="A897" i="15" s="1"/>
  <c r="A910" i="15" s="1"/>
  <c r="A923" i="15" s="1"/>
  <c r="A936" i="15" s="1"/>
  <c r="A949" i="15" s="1"/>
  <c r="A962" i="15" s="1"/>
  <c r="A975" i="15" s="1"/>
  <c r="A988" i="15" s="1"/>
  <c r="A1001" i="15" s="1"/>
  <c r="A1014" i="15" s="1"/>
  <c r="A1027" i="15" s="1"/>
  <c r="A1040" i="15" s="1"/>
  <c r="A1053" i="15" s="1"/>
  <c r="A1066" i="15" s="1"/>
  <c r="A1079" i="15" s="1"/>
  <c r="A1092" i="15" s="1"/>
  <c r="A1105" i="15" s="1"/>
  <c r="A1118" i="15" s="1"/>
  <c r="A1131" i="15" s="1"/>
  <c r="A1144" i="15" s="1"/>
  <c r="A1157" i="15" s="1"/>
  <c r="A1170" i="15" s="1"/>
  <c r="A1183" i="15" s="1"/>
  <c r="A1196" i="15" s="1"/>
  <c r="A1209" i="15" s="1"/>
  <c r="A1222" i="15" s="1"/>
  <c r="A1235" i="15" s="1"/>
  <c r="A1248" i="15" s="1"/>
  <c r="A1261" i="15" s="1"/>
  <c r="A1274" i="15" s="1"/>
  <c r="A1287" i="15" s="1"/>
  <c r="A1300" i="15" s="1"/>
  <c r="A1313" i="15" s="1"/>
  <c r="A1326" i="15" s="1"/>
  <c r="A1339" i="15" s="1"/>
  <c r="A1352" i="15" s="1"/>
  <c r="A1365" i="15" s="1"/>
  <c r="A1378" i="15" s="1"/>
  <c r="A1391" i="15" s="1"/>
  <c r="A1404" i="15" s="1"/>
  <c r="A1417" i="15" s="1"/>
  <c r="A1430" i="15" s="1"/>
  <c r="H37" i="16"/>
  <c r="H39" i="16"/>
  <c r="C105" i="16" l="1"/>
  <c r="F66" i="16"/>
  <c r="F67" i="16"/>
  <c r="F38" i="16"/>
  <c r="F71" i="16"/>
  <c r="F31" i="16"/>
  <c r="F104" i="16"/>
  <c r="F101" i="16"/>
  <c r="F111" i="16"/>
  <c r="F83" i="16"/>
  <c r="F65" i="16"/>
  <c r="F114" i="16"/>
  <c r="C45" i="16"/>
  <c r="F73" i="16"/>
  <c r="F47" i="16"/>
  <c r="F81" i="16"/>
  <c r="F93" i="16"/>
  <c r="F113" i="16"/>
  <c r="F50" i="16"/>
  <c r="F121" i="16"/>
  <c r="F46" i="16"/>
  <c r="F43" i="16"/>
  <c r="F75" i="16"/>
  <c r="F64" i="16"/>
  <c r="F119" i="16"/>
  <c r="F95" i="16"/>
  <c r="F59" i="16"/>
  <c r="F117" i="16"/>
  <c r="F98" i="16"/>
  <c r="F116" i="16"/>
  <c r="F37" i="16"/>
  <c r="F41" i="16"/>
  <c r="F70" i="16"/>
  <c r="F103" i="16"/>
  <c r="F33" i="16"/>
  <c r="F84" i="16"/>
  <c r="F49" i="16"/>
  <c r="F58" i="16"/>
  <c r="F91" i="16"/>
  <c r="F112" i="16"/>
  <c r="F122" i="16"/>
  <c r="F94" i="16"/>
  <c r="F80" i="16"/>
  <c r="F76" i="16"/>
  <c r="F115" i="16"/>
  <c r="F39" i="16"/>
  <c r="F62" i="16"/>
  <c r="F85" i="16"/>
  <c r="F57" i="16"/>
  <c r="F42" i="16"/>
  <c r="G116" i="16"/>
  <c r="D109" i="16"/>
  <c r="E109" i="16" s="1"/>
  <c r="C121" i="16"/>
  <c r="D31" i="16"/>
  <c r="C55" i="16"/>
  <c r="G68" i="16"/>
  <c r="C35" i="16"/>
  <c r="F55" i="16"/>
  <c r="C113" i="16"/>
  <c r="D85" i="16"/>
  <c r="E85" i="16" s="1"/>
  <c r="D119" i="16"/>
  <c r="E119" i="16" s="1"/>
  <c r="D96" i="16"/>
  <c r="E96" i="16" s="1"/>
  <c r="C41" i="16"/>
  <c r="G59" i="16"/>
  <c r="G120" i="16"/>
  <c r="D52" i="16"/>
  <c r="E52" i="16" s="1"/>
  <c r="D116" i="16"/>
  <c r="E116" i="16" s="1"/>
  <c r="C80" i="16"/>
  <c r="G93" i="16"/>
  <c r="D107" i="16"/>
  <c r="E107" i="16" s="1"/>
  <c r="H65" i="16"/>
  <c r="G82" i="16"/>
  <c r="G110" i="16"/>
  <c r="D37" i="16"/>
  <c r="E37" i="16" s="1"/>
  <c r="D94" i="16"/>
  <c r="E94" i="16" s="1"/>
  <c r="F82" i="16"/>
  <c r="D50" i="16"/>
  <c r="E50" i="16" s="1"/>
  <c r="C43" i="16"/>
  <c r="D114" i="16"/>
  <c r="E114" i="16" s="1"/>
  <c r="C63" i="16"/>
  <c r="G88" i="16"/>
  <c r="D76" i="16"/>
  <c r="E76" i="16" s="1"/>
  <c r="C90" i="16"/>
  <c r="G91" i="16"/>
  <c r="C92" i="16"/>
  <c r="D120" i="16"/>
  <c r="E120" i="16" s="1"/>
  <c r="G64" i="16"/>
  <c r="D56" i="16"/>
  <c r="E56" i="16" s="1"/>
  <c r="G38" i="16"/>
  <c r="F120" i="16"/>
  <c r="D44" i="16"/>
  <c r="E44" i="16" s="1"/>
  <c r="D55" i="16"/>
  <c r="E55" i="16" s="1"/>
  <c r="C84" i="16"/>
  <c r="D62" i="16"/>
  <c r="E62" i="16" s="1"/>
  <c r="D104" i="16"/>
  <c r="E104" i="16" s="1"/>
  <c r="D73" i="16"/>
  <c r="E73" i="16" s="1"/>
  <c r="F88" i="16"/>
  <c r="G86" i="16"/>
  <c r="C119" i="16"/>
  <c r="C104" i="16"/>
  <c r="C53" i="16"/>
  <c r="D65" i="16"/>
  <c r="E65" i="16" s="1"/>
  <c r="C120" i="16"/>
  <c r="F63" i="16"/>
  <c r="D86" i="16"/>
  <c r="E86" i="16" s="1"/>
  <c r="C110" i="16"/>
  <c r="G58" i="16"/>
  <c r="D100" i="16"/>
  <c r="E100" i="16" s="1"/>
  <c r="C98" i="16"/>
  <c r="D83" i="16"/>
  <c r="E83" i="16" s="1"/>
  <c r="F40" i="16"/>
  <c r="F90" i="16"/>
  <c r="F102" i="16"/>
  <c r="C74" i="16"/>
  <c r="F53" i="16"/>
  <c r="G55" i="16"/>
  <c r="D39" i="16"/>
  <c r="E39" i="16" s="1"/>
  <c r="D63" i="16"/>
  <c r="E63" i="16" s="1"/>
  <c r="D117" i="16"/>
  <c r="E117" i="16" s="1"/>
  <c r="G118" i="16"/>
  <c r="D106" i="16"/>
  <c r="E106" i="16" s="1"/>
  <c r="D53" i="16"/>
  <c r="E53" i="16" s="1"/>
  <c r="G97" i="16"/>
  <c r="D61" i="16"/>
  <c r="E61" i="16" s="1"/>
  <c r="D59" i="16"/>
  <c r="E59" i="16" s="1"/>
  <c r="F44" i="16"/>
  <c r="G121" i="16"/>
  <c r="D36" i="16"/>
  <c r="E36" i="16" s="1"/>
  <c r="F109" i="16"/>
  <c r="F34" i="16"/>
  <c r="G84" i="16"/>
  <c r="D90" i="16"/>
  <c r="E90" i="16" s="1"/>
  <c r="C116" i="16"/>
  <c r="G90" i="16"/>
  <c r="C75" i="16"/>
  <c r="D34" i="16"/>
  <c r="E34" i="16" s="1"/>
  <c r="F106" i="16"/>
  <c r="G71" i="16"/>
  <c r="C76" i="16"/>
  <c r="F110" i="16"/>
  <c r="G96" i="16"/>
  <c r="F107" i="16"/>
  <c r="C93" i="16"/>
  <c r="F56" i="16"/>
  <c r="F92" i="16"/>
  <c r="C57" i="16"/>
  <c r="C32" i="16"/>
  <c r="C58" i="16"/>
  <c r="G33" i="16"/>
  <c r="C44" i="16"/>
  <c r="F52" i="16"/>
  <c r="G40" i="16"/>
  <c r="G74" i="16"/>
  <c r="G47" i="16"/>
  <c r="G76" i="16"/>
  <c r="G94" i="16"/>
  <c r="D60" i="16"/>
  <c r="E60" i="16" s="1"/>
  <c r="C91" i="16"/>
  <c r="D108" i="16"/>
  <c r="E108" i="16" s="1"/>
  <c r="G111" i="16"/>
  <c r="D54" i="16"/>
  <c r="E54" i="16" s="1"/>
  <c r="D57" i="16"/>
  <c r="E57" i="16" s="1"/>
  <c r="F60" i="16"/>
  <c r="C85" i="16"/>
  <c r="F69" i="16"/>
  <c r="F35" i="16"/>
  <c r="F105" i="16"/>
  <c r="G44" i="16"/>
  <c r="C109" i="16"/>
  <c r="D71" i="16"/>
  <c r="E71" i="16" s="1"/>
  <c r="B65" i="16"/>
  <c r="C111" i="16"/>
  <c r="C88" i="16"/>
  <c r="C108" i="16"/>
  <c r="G119" i="16"/>
  <c r="C34" i="16"/>
  <c r="D111" i="16"/>
  <c r="E111" i="16" s="1"/>
  <c r="C107" i="16"/>
  <c r="D118" i="16"/>
  <c r="E118" i="16" s="1"/>
  <c r="D75" i="16"/>
  <c r="E75" i="16" s="1"/>
  <c r="G95" i="16"/>
  <c r="D40" i="16"/>
  <c r="E40" i="16" s="1"/>
  <c r="G48" i="16"/>
  <c r="C62" i="16"/>
  <c r="C94" i="16"/>
  <c r="G85" i="16"/>
  <c r="F45" i="16"/>
  <c r="G41" i="16"/>
  <c r="C96" i="16"/>
  <c r="C49" i="16"/>
  <c r="G105" i="16"/>
  <c r="F54" i="16"/>
  <c r="F97" i="16"/>
  <c r="C99" i="16"/>
  <c r="G57" i="16"/>
  <c r="G61" i="16"/>
  <c r="G80" i="16"/>
  <c r="C112" i="16"/>
  <c r="G63" i="16"/>
  <c r="G115" i="16"/>
  <c r="C72" i="16"/>
  <c r="G36" i="16"/>
  <c r="D70" i="16"/>
  <c r="E70" i="16" s="1"/>
  <c r="G45" i="16"/>
  <c r="C66" i="16"/>
  <c r="F48" i="16"/>
  <c r="D38" i="16"/>
  <c r="E38" i="16" s="1"/>
  <c r="G114" i="16"/>
  <c r="C52" i="16"/>
  <c r="F36" i="16"/>
  <c r="C56" i="16"/>
  <c r="G108" i="16"/>
  <c r="G72" i="16"/>
  <c r="G51" i="16"/>
  <c r="G87" i="16"/>
  <c r="G112" i="16"/>
  <c r="G65" i="16"/>
  <c r="D113" i="16"/>
  <c r="E113" i="16" s="1"/>
  <c r="C81" i="16"/>
  <c r="F61" i="16"/>
  <c r="D58" i="16"/>
  <c r="E58" i="16" s="1"/>
  <c r="C100" i="16"/>
  <c r="D69" i="16"/>
  <c r="E69" i="16" s="1"/>
  <c r="F86" i="16"/>
  <c r="D45" i="16"/>
  <c r="E45" i="16" s="1"/>
  <c r="D122" i="16"/>
  <c r="E122" i="16" s="1"/>
  <c r="G60" i="16"/>
  <c r="D121" i="16"/>
  <c r="E121" i="16" s="1"/>
  <c r="G53" i="16"/>
  <c r="F89" i="16"/>
  <c r="C117" i="16"/>
  <c r="F100" i="16"/>
  <c r="C115" i="16"/>
  <c r="D84" i="16"/>
  <c r="E84" i="16" s="1"/>
  <c r="C82" i="16"/>
  <c r="D112" i="16"/>
  <c r="E112" i="16" s="1"/>
  <c r="G62" i="16"/>
  <c r="F108" i="16"/>
  <c r="G103" i="16"/>
  <c r="G37" i="16"/>
  <c r="G100" i="16"/>
  <c r="F68" i="16"/>
  <c r="C47" i="16"/>
  <c r="D95" i="16"/>
  <c r="E95" i="16" s="1"/>
  <c r="C118" i="16"/>
  <c r="C86" i="16"/>
  <c r="C114" i="16"/>
  <c r="C60" i="16"/>
  <c r="C83" i="16"/>
  <c r="C73" i="16"/>
  <c r="C102" i="16"/>
  <c r="D99" i="16"/>
  <c r="E99" i="16" s="1"/>
  <c r="C38" i="16"/>
  <c r="G107" i="16"/>
  <c r="C70" i="16"/>
  <c r="C42" i="16"/>
  <c r="G75" i="16"/>
  <c r="G113" i="16"/>
  <c r="C68" i="16"/>
  <c r="G49" i="16"/>
  <c r="G35" i="16"/>
  <c r="G106" i="16"/>
  <c r="D33" i="16"/>
  <c r="E33" i="16" s="1"/>
  <c r="F74" i="16"/>
  <c r="C33" i="16"/>
  <c r="G99" i="16"/>
  <c r="C54" i="16"/>
  <c r="C59" i="16"/>
  <c r="G73" i="16"/>
  <c r="F51" i="16"/>
  <c r="G54" i="16"/>
  <c r="C50" i="16"/>
  <c r="C64" i="16"/>
  <c r="G77" i="16"/>
  <c r="D97" i="16"/>
  <c r="E97" i="16" s="1"/>
  <c r="D47" i="16"/>
  <c r="E47" i="16" s="1"/>
  <c r="G89" i="16"/>
  <c r="G109" i="16"/>
  <c r="G98" i="16"/>
  <c r="C95" i="16"/>
  <c r="C37" i="16"/>
  <c r="C36" i="16"/>
  <c r="D43" i="16"/>
  <c r="E43" i="16" s="1"/>
  <c r="D51" i="16"/>
  <c r="E51" i="16" s="1"/>
  <c r="C122" i="16"/>
  <c r="G92" i="16"/>
  <c r="G52" i="16"/>
  <c r="G34" i="16"/>
  <c r="D32" i="16"/>
  <c r="E32" i="16" s="1"/>
  <c r="C65" i="16"/>
  <c r="D74" i="16"/>
  <c r="E74" i="16" s="1"/>
  <c r="D82" i="16"/>
  <c r="E82" i="16" s="1"/>
  <c r="D87" i="16"/>
  <c r="E87" i="16" s="1"/>
  <c r="F87" i="16"/>
  <c r="C77" i="16"/>
  <c r="D101" i="16"/>
  <c r="E101" i="16" s="1"/>
  <c r="D102" i="16"/>
  <c r="E102" i="16" s="1"/>
  <c r="D92" i="16"/>
  <c r="E92" i="16" s="1"/>
  <c r="C101" i="16"/>
  <c r="F118" i="16"/>
  <c r="C51" i="16"/>
  <c r="G83" i="16"/>
  <c r="D72" i="16"/>
  <c r="E72" i="16" s="1"/>
  <c r="C39" i="16"/>
  <c r="D80" i="16"/>
  <c r="E80" i="16" s="1"/>
  <c r="G42" i="16"/>
  <c r="G122" i="16"/>
  <c r="D64" i="16"/>
  <c r="E64" i="16" s="1"/>
  <c r="C40" i="16"/>
  <c r="C61" i="16"/>
  <c r="D49" i="16"/>
  <c r="E49" i="16" s="1"/>
  <c r="D41" i="16"/>
  <c r="E41" i="16" s="1"/>
  <c r="G81" i="16"/>
  <c r="F72" i="16"/>
  <c r="G43" i="16"/>
  <c r="D98" i="16"/>
  <c r="E98" i="16" s="1"/>
  <c r="D91" i="16"/>
  <c r="E91" i="16" s="1"/>
  <c r="F96" i="16"/>
  <c r="D35" i="16"/>
  <c r="E35" i="16" s="1"/>
  <c r="F99" i="16"/>
  <c r="G117" i="16"/>
  <c r="D67" i="16"/>
  <c r="E67" i="16" s="1"/>
  <c r="G50" i="16"/>
  <c r="C106" i="16"/>
  <c r="D103" i="16"/>
  <c r="E103" i="16" s="1"/>
  <c r="D88" i="16"/>
  <c r="E88" i="16" s="1"/>
  <c r="G69" i="16"/>
  <c r="D46" i="16"/>
  <c r="E46" i="16" s="1"/>
  <c r="G56" i="16"/>
  <c r="G46" i="16"/>
  <c r="G39" i="16"/>
  <c r="C103" i="16"/>
  <c r="C46" i="16"/>
  <c r="F32" i="16"/>
  <c r="D81" i="16"/>
  <c r="E81" i="16" s="1"/>
  <c r="G70" i="16"/>
  <c r="D77" i="16"/>
  <c r="E77" i="16" s="1"/>
  <c r="G102" i="16"/>
  <c r="D89" i="16"/>
  <c r="E89" i="16" s="1"/>
  <c r="F77" i="16"/>
  <c r="C67" i="16"/>
  <c r="D105" i="16"/>
  <c r="E105" i="16" s="1"/>
  <c r="D110" i="16"/>
  <c r="E110" i="16" s="1"/>
  <c r="C89" i="16"/>
  <c r="C69" i="16"/>
  <c r="G66" i="16"/>
  <c r="C97" i="16"/>
  <c r="D93" i="16"/>
  <c r="E93" i="16" s="1"/>
  <c r="C87" i="16"/>
  <c r="G104" i="16"/>
  <c r="D48" i="16"/>
  <c r="E48" i="16" s="1"/>
  <c r="D42" i="16"/>
  <c r="E42" i="16" s="1"/>
  <c r="G67" i="16"/>
  <c r="D68" i="16"/>
  <c r="E68" i="16" s="1"/>
  <c r="C48" i="16"/>
  <c r="D115" i="16"/>
  <c r="E115" i="16" s="1"/>
  <c r="G101" i="16"/>
  <c r="C71" i="16"/>
  <c r="D66" i="16"/>
  <c r="E66" i="16" s="1"/>
  <c r="H87" i="16"/>
  <c r="H109" i="16"/>
  <c r="B45" i="16"/>
  <c r="H59" i="16"/>
  <c r="B87" i="16"/>
  <c r="B122" i="16"/>
  <c r="H98" i="16"/>
  <c r="H85" i="16"/>
  <c r="H42" i="16"/>
  <c r="H63" i="16"/>
  <c r="B58" i="16"/>
  <c r="B89" i="16"/>
  <c r="B94" i="16"/>
  <c r="B80" i="16"/>
  <c r="H111" i="16"/>
  <c r="B50" i="16"/>
  <c r="B121" i="16"/>
  <c r="B110" i="16"/>
  <c r="B86" i="16"/>
  <c r="H41" i="16"/>
  <c r="H86" i="16"/>
  <c r="H117" i="16"/>
  <c r="B119" i="16"/>
  <c r="H83" i="16"/>
  <c r="B38" i="16"/>
  <c r="B59" i="16"/>
  <c r="H88" i="16"/>
  <c r="H61" i="16"/>
  <c r="H71" i="16"/>
  <c r="H122" i="16"/>
  <c r="B104" i="16"/>
  <c r="B101" i="16"/>
  <c r="B103" i="16"/>
  <c r="H93" i="16"/>
  <c r="B117" i="16"/>
  <c r="H57" i="16"/>
  <c r="H48" i="16"/>
  <c r="B90" i="16"/>
  <c r="H47" i="16"/>
  <c r="B34" i="16"/>
  <c r="B100" i="16"/>
  <c r="B108" i="16"/>
  <c r="H70" i="16"/>
  <c r="H97" i="16"/>
  <c r="B97" i="16"/>
  <c r="B67" i="16"/>
  <c r="H99" i="16"/>
  <c r="H112" i="16"/>
  <c r="B109" i="16"/>
  <c r="B66" i="16"/>
  <c r="B74" i="16"/>
  <c r="H84" i="16"/>
  <c r="H55" i="16"/>
  <c r="B92" i="16"/>
  <c r="H110" i="16"/>
  <c r="B60" i="16"/>
  <c r="H116" i="16"/>
  <c r="B73" i="16"/>
  <c r="B93" i="16"/>
  <c r="B85" i="16"/>
  <c r="B113" i="16"/>
  <c r="H72" i="16"/>
  <c r="B102" i="16"/>
  <c r="B77" i="16"/>
  <c r="B99" i="16"/>
  <c r="B114" i="16"/>
  <c r="H36" i="16"/>
  <c r="B84" i="16"/>
  <c r="B41" i="16"/>
  <c r="H54" i="16"/>
  <c r="B46" i="16"/>
  <c r="H120" i="16"/>
  <c r="H96" i="16"/>
  <c r="B68" i="16"/>
  <c r="H46" i="16"/>
  <c r="H60" i="16"/>
  <c r="H89" i="16"/>
  <c r="H94" i="16"/>
  <c r="H92" i="16"/>
  <c r="H81" i="16"/>
  <c r="H104" i="16"/>
  <c r="H107" i="16"/>
  <c r="B57" i="16"/>
  <c r="H50" i="16"/>
  <c r="H80" i="16"/>
  <c r="B115" i="16"/>
  <c r="B40" i="16"/>
  <c r="B35" i="16"/>
  <c r="B42" i="16"/>
  <c r="B62" i="16"/>
  <c r="B53" i="16"/>
  <c r="B56" i="16"/>
  <c r="B47" i="16"/>
  <c r="H45" i="16"/>
  <c r="H77" i="16"/>
  <c r="B54" i="16"/>
  <c r="B51" i="16"/>
  <c r="H44" i="16"/>
  <c r="B75" i="16"/>
  <c r="B118" i="16"/>
  <c r="H76" i="16"/>
  <c r="B69" i="16"/>
  <c r="H56" i="16"/>
  <c r="B96" i="16"/>
  <c r="H121" i="16"/>
  <c r="B64" i="16"/>
  <c r="B72" i="16"/>
  <c r="B83" i="16"/>
  <c r="B36" i="16"/>
  <c r="B81" i="16"/>
  <c r="B63" i="16"/>
  <c r="B44" i="16"/>
  <c r="H64" i="16"/>
  <c r="B120" i="16"/>
  <c r="H103" i="16"/>
  <c r="H52" i="16"/>
  <c r="B39" i="16"/>
  <c r="H69" i="16"/>
  <c r="H75" i="16"/>
  <c r="B88" i="16"/>
  <c r="B61" i="16"/>
  <c r="H113" i="16"/>
  <c r="H106" i="16"/>
  <c r="H102" i="16"/>
  <c r="B105" i="16"/>
  <c r="H74" i="16"/>
  <c r="H82" i="16"/>
  <c r="B48" i="16"/>
  <c r="H43" i="16"/>
  <c r="B52" i="16"/>
  <c r="B43" i="16"/>
  <c r="H68" i="16"/>
  <c r="B106" i="16"/>
  <c r="H58" i="16"/>
  <c r="H67" i="16"/>
  <c r="B70" i="16"/>
  <c r="H108" i="16"/>
  <c r="H51" i="16"/>
  <c r="H66" i="16"/>
  <c r="H100" i="16"/>
  <c r="B76" i="16"/>
  <c r="B49" i="16"/>
  <c r="H62" i="16"/>
  <c r="B95" i="16"/>
  <c r="H114" i="16"/>
  <c r="B91" i="16"/>
  <c r="H40" i="16"/>
  <c r="H90" i="16"/>
  <c r="B112" i="16"/>
  <c r="H105" i="16"/>
  <c r="H91" i="16"/>
  <c r="B82" i="16"/>
  <c r="B71" i="16"/>
  <c r="H118" i="16"/>
  <c r="B98" i="16"/>
  <c r="H38" i="16"/>
  <c r="H73" i="16"/>
  <c r="H53" i="16"/>
  <c r="B116" i="16"/>
  <c r="B107" i="16"/>
  <c r="B111" i="16"/>
  <c r="H119" i="16"/>
  <c r="B55" i="16"/>
  <c r="B37" i="16"/>
  <c r="H115" i="16"/>
  <c r="H101" i="16"/>
  <c r="H49" i="16"/>
  <c r="H95" i="16"/>
  <c r="E31" i="16" l="1"/>
  <c r="E32" i="13"/>
  <c r="E42" i="13"/>
  <c r="E30" i="13"/>
  <c r="D35" i="13"/>
  <c r="D39" i="13"/>
  <c r="D31" i="13"/>
  <c r="D32" i="13"/>
  <c r="E36" i="13"/>
  <c r="D37" i="13"/>
  <c r="E40" i="13"/>
  <c r="D38" i="13"/>
  <c r="D29" i="13"/>
  <c r="E37" i="13"/>
  <c r="E39" i="13"/>
  <c r="E28" i="13"/>
  <c r="D40" i="13"/>
  <c r="E33" i="13"/>
  <c r="E43" i="13"/>
  <c r="E31" i="13"/>
  <c r="E38" i="13"/>
  <c r="E34" i="13"/>
  <c r="D43" i="13"/>
  <c r="D36" i="13"/>
  <c r="D28" i="13"/>
  <c r="E41" i="13"/>
  <c r="D34" i="13"/>
  <c r="D42" i="13"/>
  <c r="D41" i="13"/>
  <c r="D30" i="13"/>
  <c r="E29" i="13"/>
  <c r="E35" i="13"/>
  <c r="D33" i="13"/>
  <c r="D43" i="19"/>
  <c r="D21" i="19"/>
  <c r="E25" i="19"/>
  <c r="E46" i="19"/>
  <c r="E53" i="19"/>
  <c r="E47" i="19"/>
  <c r="E51" i="19"/>
  <c r="E50" i="19"/>
  <c r="E58" i="19"/>
  <c r="E31" i="19"/>
  <c r="E34" i="19"/>
  <c r="E32" i="19"/>
  <c r="E33" i="19"/>
  <c r="E56" i="19"/>
  <c r="E54" i="19"/>
  <c r="E36" i="19"/>
  <c r="E35" i="19"/>
  <c r="E30" i="19"/>
  <c r="E55" i="19"/>
  <c r="E49" i="19"/>
  <c r="E45" i="19"/>
  <c r="E23" i="19"/>
  <c r="E27" i="19"/>
  <c r="E52" i="19"/>
  <c r="E48" i="19"/>
  <c r="E57" i="19"/>
  <c r="E28" i="19"/>
  <c r="E29" i="19"/>
  <c r="E22" i="19"/>
  <c r="E26" i="19"/>
  <c r="E21" i="19"/>
  <c r="E24" i="19"/>
  <c r="E43" i="19"/>
  <c r="E44" i="19"/>
  <c r="E44" i="13" l="1"/>
  <c r="D44" i="13"/>
  <c r="E76" i="19"/>
  <c r="E71" i="19"/>
  <c r="D64" i="19"/>
  <c r="E65" i="19"/>
  <c r="E67" i="19"/>
  <c r="E69" i="19"/>
  <c r="E72" i="19"/>
  <c r="E77" i="19"/>
  <c r="E68" i="19"/>
  <c r="E74" i="19"/>
  <c r="E75" i="19"/>
  <c r="E78" i="19"/>
  <c r="F91" i="19"/>
  <c r="E70" i="19"/>
  <c r="F93" i="19"/>
  <c r="E64" i="19"/>
  <c r="E79" i="19"/>
  <c r="E73" i="19"/>
  <c r="E66" i="19"/>
  <c r="S2" i="10"/>
  <c r="S3" i="10"/>
  <c r="F97" i="19" l="1"/>
  <c r="F99" i="19" s="1"/>
  <c r="S5" i="10"/>
  <c r="S6" i="10"/>
  <c r="S7" i="10"/>
  <c r="S8" i="10"/>
  <c r="S9" i="10"/>
  <c r="S4" i="10"/>
  <c r="R9" i="10"/>
  <c r="R3" i="10"/>
  <c r="R4" i="10"/>
  <c r="R5" i="10"/>
  <c r="R6" i="10"/>
  <c r="R7" i="10"/>
  <c r="R8" i="10"/>
  <c r="R2" i="10"/>
</calcChain>
</file>

<file path=xl/sharedStrings.xml><?xml version="1.0" encoding="utf-8"?>
<sst xmlns="http://schemas.openxmlformats.org/spreadsheetml/2006/main" count="3371" uniqueCount="274">
  <si>
    <t>plný</t>
  </si>
  <si>
    <t>žena</t>
  </si>
  <si>
    <t>II.</t>
  </si>
  <si>
    <t>polovičný</t>
  </si>
  <si>
    <t>III.</t>
  </si>
  <si>
    <t>IV.</t>
  </si>
  <si>
    <t>VI.</t>
  </si>
  <si>
    <t>V.</t>
  </si>
  <si>
    <t>štvrtinový</t>
  </si>
  <si>
    <t xml:space="preserve">muž </t>
  </si>
  <si>
    <t>Mesiac:</t>
  </si>
  <si>
    <t>Rok:</t>
  </si>
  <si>
    <t>jún</t>
  </si>
  <si>
    <t>Poskytovateľ opatrovateľskej služby/Obec:</t>
  </si>
  <si>
    <t>júl</t>
  </si>
  <si>
    <t>august</t>
  </si>
  <si>
    <t>september</t>
  </si>
  <si>
    <t>október</t>
  </si>
  <si>
    <t>november</t>
  </si>
  <si>
    <t>december</t>
  </si>
  <si>
    <t>mesiac</t>
  </si>
  <si>
    <t>prac fond</t>
  </si>
  <si>
    <t>sviatok</t>
  </si>
  <si>
    <t>5.</t>
  </si>
  <si>
    <t>29.</t>
  </si>
  <si>
    <t>počet dní</t>
  </si>
  <si>
    <t>1.,15.</t>
  </si>
  <si>
    <t>1.,17.</t>
  </si>
  <si>
    <t>25.,26.</t>
  </si>
  <si>
    <r>
      <t xml:space="preserve">Názov projektu: </t>
    </r>
    <r>
      <rPr>
        <sz val="11"/>
        <rFont val="Arial"/>
        <family val="2"/>
        <charset val="238"/>
      </rPr>
      <t>Podpora rozvoja a dostupnosti terénnej opatrovateľskej služby</t>
    </r>
  </si>
  <si>
    <t>Obdobie výkonu</t>
  </si>
  <si>
    <t>Počet hodín prekážky na strane zamestnávateľa</t>
  </si>
  <si>
    <t>Počet hodín dovolenky</t>
  </si>
  <si>
    <t>Počet hodín "Lekár"</t>
  </si>
  <si>
    <t>Počet hodín "Sprevádzanie rodinného príslušníka"</t>
  </si>
  <si>
    <t>Dôvod prekážky na strane zamestnávateľa</t>
  </si>
  <si>
    <t>úmrtie</t>
  </si>
  <si>
    <t>hospitalizácia</t>
  </si>
  <si>
    <t>stupeň</t>
  </si>
  <si>
    <t>max</t>
  </si>
  <si>
    <t>Por. č.</t>
  </si>
  <si>
    <t>Počet dní :</t>
  </si>
  <si>
    <t>prekážka</t>
  </si>
  <si>
    <t xml:space="preserve">Prvý deň prekážky na strane zamestnávateľa (DD.MM.RRRR) </t>
  </si>
  <si>
    <t>Počet hodín "OČR"</t>
  </si>
  <si>
    <r>
      <t xml:space="preserve">Pracovný výkaz k výkonu terénnej opatrovateľskej služby - nárokované hodiny                                                                                                                                                                                                                                                    </t>
    </r>
    <r>
      <rPr>
        <sz val="15"/>
        <rFont val="Arial"/>
        <family val="2"/>
        <charset val="238"/>
      </rPr>
      <t xml:space="preserve">  </t>
    </r>
  </si>
  <si>
    <r>
      <t xml:space="preserve">Národný projekt: Podpora rozvoja a dostupnosti terénnej opatrovateľskej služby                                                                                                                                                                                                                                           </t>
    </r>
    <r>
      <rPr>
        <sz val="15"/>
        <rFont val="Arial"/>
        <family val="2"/>
        <charset val="238"/>
      </rPr>
      <t xml:space="preserve">  </t>
    </r>
  </si>
  <si>
    <t>Príloha č. 2</t>
  </si>
  <si>
    <t>hod</t>
  </si>
  <si>
    <t>čestne vyhlasuje, že</t>
  </si>
  <si>
    <t>Spolu:</t>
  </si>
  <si>
    <t>Výplatná páska každej opatrovateľky/ľa</t>
  </si>
  <si>
    <t>Doklad o úhrade mzdy každej opatrovateľky/ľa: bankový výpis, pokladničný blok</t>
  </si>
  <si>
    <t>**Všetky dokumenty predložené vo forme kópie musia byť parafované štatutárnym orgánom/splnomocneným zástupcom zamestnávateľa a opečiatkované s komentárom „Súhlasí s originálom“.</t>
  </si>
  <si>
    <t>Podpis oprávnenej osoby a pečiatka poskytovateľa:</t>
  </si>
  <si>
    <t>Dátum vyhotovenia:</t>
  </si>
  <si>
    <r>
      <t xml:space="preserve">Meno a priezvisko oprávnenej osoby, titul </t>
    </r>
    <r>
      <rPr>
        <sz val="11"/>
        <color theme="1"/>
        <rFont val="Arial"/>
        <family val="2"/>
        <charset val="238"/>
      </rPr>
      <t>(štatutárny orgán):</t>
    </r>
  </si>
  <si>
    <r>
      <t xml:space="preserve">Funkcia oprávnenej osoby </t>
    </r>
    <r>
      <rPr>
        <sz val="11"/>
        <color theme="1"/>
        <rFont val="Arial"/>
        <family val="2"/>
        <charset val="238"/>
      </rPr>
      <t>(štatutárny orgán):</t>
    </r>
  </si>
  <si>
    <t xml:space="preserve">Počet odpracovaných - nárokovaných hodín </t>
  </si>
  <si>
    <t>Požadovaná výška refundácie v prepočte na plný úväzok                    (v EUR)</t>
  </si>
  <si>
    <t>Meno a priezvisko opatrovateľa/ľky                                      (ďalej len ako "OPA")</t>
  </si>
  <si>
    <t xml:space="preserve">Por. č. </t>
  </si>
  <si>
    <t>Dôvod rozdielu / korekcie                                              (vyplní IMPLEA)</t>
  </si>
  <si>
    <t>* ZP = Zákonník práce</t>
  </si>
  <si>
    <t>Pracovný úväzok                                                             v hod/mesiac</t>
  </si>
  <si>
    <t xml:space="preserve">Por.č. </t>
  </si>
  <si>
    <t xml:space="preserve">Dôvod rozdielu / korekcie                                                                                                 vyplní IMPLEA                                                                                                                                                                                                                                                               </t>
  </si>
  <si>
    <t>Celkový súčet</t>
  </si>
  <si>
    <r>
      <t xml:space="preserve">Počet hodín "PN"  v zmysle ZP * </t>
    </r>
    <r>
      <rPr>
        <sz val="11"/>
        <color theme="1"/>
        <rFont val="Arial"/>
        <family val="2"/>
        <charset val="238"/>
      </rPr>
      <t>(prvých 10 dní)</t>
    </r>
  </si>
  <si>
    <r>
      <t xml:space="preserve">Požadovaná výška refundácie v prepočte na plný úväzok                                                                                   </t>
    </r>
    <r>
      <rPr>
        <sz val="11"/>
        <color theme="1"/>
        <rFont val="Arial"/>
        <family val="2"/>
        <charset val="238"/>
      </rPr>
      <t>(v EUR)</t>
    </r>
  </si>
  <si>
    <t>Počet OPA</t>
  </si>
  <si>
    <t>Menovky riadkov</t>
  </si>
  <si>
    <t>Počet obcí</t>
  </si>
  <si>
    <t>Súčet z Počet obcí</t>
  </si>
  <si>
    <t>Nárokovateľný denný pracovný fond v hodinách na jednu OPA</t>
  </si>
  <si>
    <t>Počet OPA spolu</t>
  </si>
  <si>
    <r>
      <t xml:space="preserve">Požadovaná výška na preplatenie spolu                     </t>
    </r>
    <r>
      <rPr>
        <sz val="11"/>
        <rFont val="Arial"/>
        <family val="2"/>
        <charset val="238"/>
      </rPr>
      <t>(v EUR)</t>
    </r>
    <r>
      <rPr>
        <b/>
        <sz val="11"/>
        <rFont val="Arial"/>
        <family val="2"/>
        <charset val="238"/>
      </rPr>
      <t xml:space="preserve">:
</t>
    </r>
  </si>
  <si>
    <r>
      <t>Dôvod rozdielu / korekcie                             (</t>
    </r>
    <r>
      <rPr>
        <sz val="11"/>
        <rFont val="Arial"/>
        <family val="2"/>
        <charset val="238"/>
      </rPr>
      <t>vyplní IMPLEA)</t>
    </r>
  </si>
  <si>
    <r>
      <t xml:space="preserve">Nárokovateľný denný pracovný fond za jednu OPA* </t>
    </r>
    <r>
      <rPr>
        <sz val="11"/>
        <rFont val="Arial"/>
        <family val="2"/>
        <charset val="238"/>
      </rPr>
      <t>(v hod)</t>
    </r>
  </si>
  <si>
    <r>
      <t xml:space="preserve">Nárokovateľný denný pracovný fond na jednu OPA </t>
    </r>
    <r>
      <rPr>
        <sz val="11"/>
        <color theme="1"/>
        <rFont val="Arial"/>
        <family val="2"/>
        <charset val="238"/>
      </rPr>
      <t>(v hod)</t>
    </r>
  </si>
  <si>
    <r>
      <t xml:space="preserve">CCP z výplatnej pásky              </t>
    </r>
    <r>
      <rPr>
        <sz val="11"/>
        <color theme="1"/>
        <rFont val="Arial"/>
        <family val="2"/>
        <charset val="238"/>
      </rPr>
      <t>(v EUR)</t>
    </r>
  </si>
  <si>
    <r>
      <t xml:space="preserve">Odpracované hodiny pre projekt                                   </t>
    </r>
    <r>
      <rPr>
        <sz val="11"/>
        <color theme="1"/>
        <rFont val="Arial"/>
        <family val="2"/>
        <charset val="238"/>
      </rPr>
      <t>(klient)</t>
    </r>
  </si>
  <si>
    <t>Koniec trvania prekážky   (DD.MM.RRRR alebo / trvá)</t>
  </si>
  <si>
    <t xml:space="preserve">Počet dní trvania prekážky  </t>
  </si>
  <si>
    <t xml:space="preserve">Maxmimálna lehota trvania prekážky  (DD.MM.RRRR)  30 kal. dní** </t>
  </si>
  <si>
    <t>Poskytovateľ opatrovateľskej služby</t>
  </si>
  <si>
    <t>1.</t>
  </si>
  <si>
    <t>Vyplní hlavičku - názov poskytovateľa OS a mesiac, za ktorý predkladá prílohy</t>
  </si>
  <si>
    <t>a)</t>
  </si>
  <si>
    <t>Meno a priezvisko klienta/klientov</t>
  </si>
  <si>
    <t>Začiatok a koniec trvania prekážky (DD.MM.RRRR)</t>
  </si>
  <si>
    <t>b)</t>
  </si>
  <si>
    <t>c)</t>
  </si>
  <si>
    <t>d)</t>
  </si>
  <si>
    <t>e)</t>
  </si>
  <si>
    <t>f)</t>
  </si>
  <si>
    <t>g)</t>
  </si>
  <si>
    <t>h)</t>
  </si>
  <si>
    <t>i)</t>
  </si>
  <si>
    <t>j)</t>
  </si>
  <si>
    <t>k)</t>
  </si>
  <si>
    <t xml:space="preserve">2. </t>
  </si>
  <si>
    <t>Počet hodín v mesiaci:</t>
  </si>
  <si>
    <t>Ustanovený denný pracovný fond:</t>
  </si>
  <si>
    <t>Obdobie výkonu                                                                     Mesiac:</t>
  </si>
  <si>
    <t>** 30 kalendárnych dní od prvého dňa prekážky na strane zamestnávateľa, nad 30 kalendárnych dní nevzniká nárok na úhradu NFP.</t>
  </si>
  <si>
    <t>úväzky</t>
  </si>
  <si>
    <t>Výška úväzku v prepočte na plný prac. Úväzok</t>
  </si>
  <si>
    <t>x</t>
  </si>
  <si>
    <t>Zamestnanec č.:</t>
  </si>
  <si>
    <t>Deň, v ktorom vznikla prekážka na strane zamestnávateľa (DD.MM.RRRR)</t>
  </si>
  <si>
    <t>l)</t>
  </si>
  <si>
    <t>Zamestnanec                                                                   (meno a priezvisko)</t>
  </si>
  <si>
    <t>Klient                                                                                       (meno a priezvisko)</t>
  </si>
  <si>
    <r>
      <t xml:space="preserve">Poskytovateľ OS vypĺňa v tabuľkách </t>
    </r>
    <r>
      <rPr>
        <b/>
        <sz val="12"/>
        <rFont val="Arial"/>
        <family val="2"/>
        <charset val="238"/>
      </rPr>
      <t>iba biele polia</t>
    </r>
    <r>
      <rPr>
        <sz val="12"/>
        <rFont val="Arial"/>
        <family val="2"/>
        <charset val="238"/>
      </rPr>
      <t>, ostatné údaje sa doplnia samé.</t>
    </r>
  </si>
  <si>
    <t>Por. č. klienta</t>
  </si>
  <si>
    <t>Svojím podpisom potvrdzujem správnosť a pravdivosť uvedených údajov. Prehlasujem, že som si vedomá/ý právnych dôsledkov nepravdivého vyhlásenia.</t>
  </si>
  <si>
    <t>Kontrolný zoznam finančného manažéra pre úhradu Žiadosti o zúčtovanie zálohovej platby  v rámci NP TOS.</t>
  </si>
  <si>
    <t>Nárokované obdobie (mesiac/rok):</t>
  </si>
  <si>
    <t>Číslo zmluvy o spolupráci:</t>
  </si>
  <si>
    <t>č.</t>
  </si>
  <si>
    <t>Kontrolné otázky</t>
  </si>
  <si>
    <t>áno/nie/iné</t>
  </si>
  <si>
    <t>Poznámka</t>
  </si>
  <si>
    <t xml:space="preserve">Je Zmluva o spolupráci s poskytovateľom opatrovateľskej služby platná a účinná? </t>
  </si>
  <si>
    <t>áno</t>
  </si>
  <si>
    <t>2.</t>
  </si>
  <si>
    <t>3.</t>
  </si>
  <si>
    <t>nie</t>
  </si>
  <si>
    <t>4.</t>
  </si>
  <si>
    <t>5</t>
  </si>
  <si>
    <t>6</t>
  </si>
  <si>
    <t>7</t>
  </si>
  <si>
    <t>Záverečné stanovisko</t>
  </si>
  <si>
    <t>Na základe kontroly dokumentácie predloženej poskytovateľom je možné realizovať platbu nasledovne:</t>
  </si>
  <si>
    <t>Menej rozvinutý región (MRR)</t>
  </si>
  <si>
    <t>Nárokovateľný denný pracovný fond v hodinách za jednu OPA</t>
  </si>
  <si>
    <t>Oprávnená suma na zúčtovanie zálohovej platby</t>
  </si>
  <si>
    <t>Opatrovateľská služba</t>
  </si>
  <si>
    <t>Pracovná pozícia</t>
  </si>
  <si>
    <t>Úväzok</t>
  </si>
  <si>
    <t>Požadovaná suma na refundáciu</t>
  </si>
  <si>
    <t>Oprávnená suma na refundáciu</t>
  </si>
  <si>
    <t>Vzdelávanie</t>
  </si>
  <si>
    <t>Supervízia</t>
  </si>
  <si>
    <t>spolu</t>
  </si>
  <si>
    <t>Opatrovateľka č. 1</t>
  </si>
  <si>
    <t>Opatrovateľka č. 2</t>
  </si>
  <si>
    <t>Opatrovateľka č. 3</t>
  </si>
  <si>
    <t>Opatrovateľka č. 4</t>
  </si>
  <si>
    <t>Poskytnutá záloha vo výške</t>
  </si>
  <si>
    <t>Povinnosť vrátiť zálohu vo výške</t>
  </si>
  <si>
    <t>Odôvodnenie:</t>
  </si>
  <si>
    <t>Kontrolu vykonali:</t>
  </si>
  <si>
    <t>Meno a priezvisko</t>
  </si>
  <si>
    <t>Dátum a podpis</t>
  </si>
  <si>
    <t>Finančný/á  manažér/ka</t>
  </si>
  <si>
    <t xml:space="preserve"> </t>
  </si>
  <si>
    <t>Viac rozvinutý región (VRR)</t>
  </si>
  <si>
    <t>jún/2023</t>
  </si>
  <si>
    <t>júl/2023</t>
  </si>
  <si>
    <t>august/2023</t>
  </si>
  <si>
    <t>september/2023</t>
  </si>
  <si>
    <t>október/2023</t>
  </si>
  <si>
    <t>november/2023</t>
  </si>
  <si>
    <t>december/2023</t>
  </si>
  <si>
    <t>Požadovaná suma spolu MRR:</t>
  </si>
  <si>
    <t>Oprávnená suma spolu MRR:</t>
  </si>
  <si>
    <t>Požadovaná suma spolu VRR:</t>
  </si>
  <si>
    <t>Oprávnená suma spolu VRR:</t>
  </si>
  <si>
    <t xml:space="preserve">Splňajú OPA kvalifikačné predpoklady  stanovené zákonom na výkon opatr. služby? </t>
  </si>
  <si>
    <t xml:space="preserve">Je počet OPA uvedený v Žiadosti v súlade so schváleným počtom OPA v danom mesiaci? </t>
  </si>
  <si>
    <t>MRR - BB, KE, NR, PO, TN, TT, ZA</t>
  </si>
  <si>
    <t>VRR - BA</t>
  </si>
  <si>
    <t>vyberte VRR / MRR</t>
  </si>
  <si>
    <t>Požadovaná suma spolu MRR (vzdelávanie/supervízia):</t>
  </si>
  <si>
    <t>Oprávnená suma spolu MRR (vzdelávanie/supervízia):</t>
  </si>
  <si>
    <t>Požadovaná suma spolu (MRR+VRR):</t>
  </si>
  <si>
    <t>Oprávnená suma spolu (MRR+VRR):</t>
  </si>
  <si>
    <t>Výška korekcie/neoprávnená suma spolu:</t>
  </si>
  <si>
    <t>Hlavná finančná  manažérka</t>
  </si>
  <si>
    <t>Eva Bilka</t>
  </si>
  <si>
    <t>Silvia Dusíková</t>
  </si>
  <si>
    <t>Alexandra Červeňová</t>
  </si>
  <si>
    <t>Peter Filípek</t>
  </si>
  <si>
    <t>Anna Gerková</t>
  </si>
  <si>
    <t>Ladislav Gönczöl</t>
  </si>
  <si>
    <t>Jakub Hovorka</t>
  </si>
  <si>
    <t>Janka Kiššová</t>
  </si>
  <si>
    <t>Miroslava Kochanová</t>
  </si>
  <si>
    <t>Veronika Kurbelová</t>
  </si>
  <si>
    <t>Patrik Zubaj</t>
  </si>
  <si>
    <t xml:space="preserve">Meno a priezvisko zamestnanca  (opatrovateľky) </t>
  </si>
  <si>
    <t>Nárokovateľný denný pracovný fond na jedného zamestnanca v hodinách</t>
  </si>
  <si>
    <t>Následne po kontrole si pracovný výkaz vyplnené hárky a poslednú podpisovú stranu vytlačí, doplní dátum, podpíše ho a opečiatkuje (ak sa používa).</t>
  </si>
  <si>
    <t>Andrea Olajošová</t>
  </si>
  <si>
    <t>Ivana Hajdušeková</t>
  </si>
  <si>
    <t xml:space="preserve">Asistent/ka FM / PM </t>
  </si>
  <si>
    <t>Hlavná koordinátorka</t>
  </si>
  <si>
    <t>Garantka odborných aktivít</t>
  </si>
  <si>
    <t>Ľubomíra Molnárová</t>
  </si>
  <si>
    <t xml:space="preserve">Počet odpracovaných hodín pre projekt bez sviatkov                                      (klient) </t>
  </si>
  <si>
    <t>Počet odpracovaných hodín pre projekt (klient) (presuny medzi klientom treba zapísať do samostatného riadku)</t>
  </si>
  <si>
    <t>Nárokovateľný denný pracovný fond na jednu OPA (v hod)</t>
  </si>
  <si>
    <t>Banskobystrický</t>
  </si>
  <si>
    <t>Košický</t>
  </si>
  <si>
    <t>Nitriansky</t>
  </si>
  <si>
    <t>Prešovský</t>
  </si>
  <si>
    <t>Trenčiansky</t>
  </si>
  <si>
    <t>Trnavský</t>
  </si>
  <si>
    <t>Žilinský</t>
  </si>
  <si>
    <t>Samosprávny kraj, v ktorom OPA poskytuje OS</t>
  </si>
  <si>
    <t>Počet hodín v mesiaci pri plnom úväzku:</t>
  </si>
  <si>
    <t>Kraj</t>
  </si>
  <si>
    <t>Bratislavský</t>
  </si>
  <si>
    <t>Požadovaná suma na zálohovú platbu</t>
  </si>
  <si>
    <t>SPOLU</t>
  </si>
  <si>
    <t>MRR</t>
  </si>
  <si>
    <t>VRR</t>
  </si>
  <si>
    <r>
      <t xml:space="preserve">Je predložená dokumentácia poskytovateľa k zdokladovaniu </t>
    </r>
    <r>
      <rPr>
        <b/>
        <sz val="9"/>
        <color theme="1"/>
        <rFont val="Arial"/>
        <family val="2"/>
        <charset val="238"/>
      </rPr>
      <t>výkonu opatrovateľskej služby</t>
    </r>
    <r>
      <rPr>
        <sz val="9"/>
        <color theme="1"/>
        <rFont val="Arial"/>
        <family val="2"/>
        <charset val="238"/>
      </rPr>
      <t xml:space="preserve">  (ďalej len OS) úplná a v súlade s príručkou pre spolupracujúce subjekty zapojené do NP TOS?</t>
    </r>
  </si>
  <si>
    <t>Je pracovný fond OPA v súlade so žiadosťou o refundáciu?</t>
  </si>
  <si>
    <t xml:space="preserve">Pracovné zmluvy  medzi poskytovateľom OS a OPA  sú v súlade s personálnymi podkladmi doručenými na IMPLEA a zároveň sú účinné a platné. </t>
  </si>
  <si>
    <t xml:space="preserve">Je Zmluva o poskytovaní OS –  v súlade rozsahu, odkázanosti a účinnosti zmluvy s reálnym výkonom a rozsahom hodín. </t>
  </si>
  <si>
    <t xml:space="preserve"> * opatrovateľka/teľ</t>
  </si>
  <si>
    <t>opatrovateľky/teľ realizovali aktivity v rozsahu uvedenom v tabuľke nižšie:</t>
  </si>
  <si>
    <t>Príloha č. 2 - Pracovný výkaz opatrovateľky/ľa</t>
  </si>
  <si>
    <t>Uhradená CCP                 (v EUR)</t>
  </si>
  <si>
    <t xml:space="preserve">Ing., Mgr. Alexandra Červeňová </t>
  </si>
  <si>
    <t>Ostatné prekážky v práci (Sviatok, ...)</t>
  </si>
  <si>
    <t>Spolu             (v hod)</t>
  </si>
  <si>
    <t xml:space="preserve">Spolu             (v hod)       </t>
  </si>
  <si>
    <t>Celkovú cenu práce (CCP); v prípade, ak bola OPA v danom období práce neschopná,</t>
  </si>
  <si>
    <t xml:space="preserve">Prekážky v práci (dovolenka, PN, OČR, lekár, ...) </t>
  </si>
  <si>
    <t>- práceneschopnosť sa uvádza iba prvých 10 dní,</t>
  </si>
  <si>
    <t>- prekážky v práci, ktoré trvali počas prekážky na strane zamestnávateľa, sa neuvádzajú, ak má opatrovateľka iba jedného klienta,</t>
  </si>
  <si>
    <t>- sviatok sa počas práceneshopnosti opatrovateľky neuvádza.</t>
  </si>
  <si>
    <t xml:space="preserve"> - v prípade práceneschonosti opatrovateľky sa do CCP započítava aj náhrada za PN prvých 10 dní práceneschonosti opatrovateľky.</t>
  </si>
  <si>
    <t>m)</t>
  </si>
  <si>
    <t>Dátum, meno, funkcia a podpis oprávnenej osoby, pečiatka (ak sa používa).</t>
  </si>
  <si>
    <t>INFORMÁCIE K VYPĹŇANIU PRÍLOHY č. 1b, č.2</t>
  </si>
  <si>
    <t>Príloha č. 1b</t>
  </si>
  <si>
    <t xml:space="preserve">Poskytovateľ začína vypĺňať Prílohu č. 2 Pracovný výkaz k výkonu terénnej opatrovateľskej služby </t>
  </si>
  <si>
    <t xml:space="preserve">Hlavičku Žiadosti, kde doplní svoje údaje </t>
  </si>
  <si>
    <r>
      <t xml:space="preserve">Prílohy </t>
    </r>
    <r>
      <rPr>
        <sz val="11"/>
        <rFont val="Arial"/>
        <family val="2"/>
        <charset val="238"/>
      </rPr>
      <t>(nepriložené preškrtnite/odstráňte zo zoznamu)**:</t>
    </r>
  </si>
  <si>
    <t>Poskytovateľ vyplní Prílohu č. 1b Zúčtovanie zálohovej platby poskytovateľa terénnej opatrovateľskej služby, kde uvedie následný údaj</t>
  </si>
  <si>
    <t xml:space="preserve">Následne po kontrole si Prílohu  č. 1b vytlačí, doplní dátum, podpíše a opečiatkuje (ak sa používa). K Prílohe  č. 1b doplní prílohy požadované v jej texte a spolu s Prílohou  č. 2 zašle na IMPLEA.                                                                                                               </t>
  </si>
  <si>
    <t xml:space="preserve">Implementačná agentúra Ministerstva práce, sociálnych vecí a rodiny Slovenskej republiky </t>
  </si>
  <si>
    <t>Názov projektu / kód projektu:</t>
  </si>
  <si>
    <r>
      <t>Národný projekt Podpora rozvoja a dostupnosti terénnej opatrovateľskej služby</t>
    </r>
    <r>
      <rPr>
        <sz val="11"/>
        <color theme="1"/>
        <rFont val="Arial"/>
        <family val="2"/>
        <charset val="238"/>
      </rPr>
      <t xml:space="preserve"> (ďalej len "NP TOS")</t>
    </r>
  </si>
  <si>
    <t>ITMS2014+: 312041U153</t>
  </si>
  <si>
    <t>Poskytovateľ:</t>
  </si>
  <si>
    <t xml:space="preserve">Žiadosť o zúčtovanie zálohovej platby       </t>
  </si>
  <si>
    <t>poskytovateľa terénnej opatrovateľskej služby za výkon opatrovateľskej služby</t>
  </si>
  <si>
    <r>
      <t xml:space="preserve">V </t>
    </r>
    <r>
      <rPr>
        <i/>
        <sz val="11"/>
        <color theme="0" tint="-0.34998626667073579"/>
        <rFont val="Arial"/>
        <family val="2"/>
        <charset val="238"/>
      </rPr>
      <t>[mesto žiadateľa]</t>
    </r>
    <r>
      <rPr>
        <sz val="11"/>
        <color theme="1"/>
        <rFont val="Arial"/>
        <family val="2"/>
        <charset val="238"/>
      </rPr>
      <t>, dňa:</t>
    </r>
    <r>
      <rPr>
        <i/>
        <sz val="11"/>
        <color theme="0" tint="-0.34998626667073579"/>
        <rFont val="Arial"/>
        <family val="2"/>
        <charset val="238"/>
      </rPr>
      <t xml:space="preserve"> [DD.MM.RRRR]  </t>
    </r>
  </si>
  <si>
    <t>.............................................................................</t>
  </si>
  <si>
    <t>štatutárny zástupca žiadateľa</t>
  </si>
  <si>
    <t xml:space="preserve">[titul, meno, priezvisko, podpis a odtlačok pečiatky]  </t>
  </si>
  <si>
    <t>Žiadosť o zúčtovanie zálohovej platby za obdobie:</t>
  </si>
  <si>
    <t>Názov:</t>
  </si>
  <si>
    <t>Sídlo poskytovateľa (ulica, číslo, psč, mesto):</t>
  </si>
  <si>
    <t xml:space="preserve">Zmluva o spolupráci číslo:  </t>
  </si>
  <si>
    <t>Ďalej čestne vyhlasujem, že žiadna z opatrovateliek, ktorej sa týka Žiadosť o poskytnutie zálohovej platby, neprekročila/neprekročí stanovený limit celkového rozsahu práce maximálne 12 hodín/deň za všetky pracovné úväzky osoby opatrovateľky kumulatívne, t. j. za všetky pracovné pomery, dohody mimo pracovného pomeru a štátnozamestnanecký pomer.</t>
  </si>
  <si>
    <t>Ďalej čestne vyhlasujem, že každá z opatrovateliek, ktorej sa týka Žiadosť o poskytnutie zálohovej platby, má uzatvorené pracovné úväzky v rámci NP TOS zodpovedajúce najviac jednému pracovnému pomeru na ustanovený týždenný pracovný čas v zmysle Zákonníka práce.</t>
  </si>
  <si>
    <t>Ďalej čestne vyhlasujem, že poskytovateľ nie je a nebol dlžníkom poistného na zdravotnom poistení, sociálnom poistení a nemá nedoplatky voči daňovému úradu za obdobie, za ktorú predkladá túto žiadosť.</t>
  </si>
  <si>
    <t>Ďalej beriem na vedomie, že výška žiadanej zálohovej platby je konečná, nebude možné ju navyšovať, t. j. poskytovateľ si nebude môcť pri Žiadostiach o zúčtovanie zálohovej platby  v súčte žiadať vyšší transfer ako pri Žiadosti o poskytnutie zálohovej platby.</t>
  </si>
  <si>
    <t>Ďalej beriem na vedomie, že uvedenie nepravdivých informácií v Žiadosti o poskytnutie zálohovej platby je na účely Zmluvy o spolupráci považované za jej podstatné porušenie, vrátane z toho vyplývajúcich právnych dôsledkov.</t>
  </si>
  <si>
    <t>Svojím podpisom potvrdzujem správnosť a pravdivosť údajov uvedených v Žiadosti o poskytnutie zálohovej platby a uvedomujem si právne následky v prípade zistenia nesprávnosti uvedených údajov.</t>
  </si>
  <si>
    <t>Ďalej beriem na vedomie, že výška transfer poskytnutá v Žiadosti o poskytnutie zálohovej platby je oprávnená až po kontrole Žiadosti o zúčtovanie zálohovej platby. V prípade, ak bude na základe kontroly Žiadostí o zúčtovanie zálohovej platby identifikovaná  súčtom nižšia výška oprávnených výdavkov ako  je výška transferu poskytnutého v Žiadosti o poskytnutie zálohovej platby, je poskytovateľ povinný tento finančný rozdiel vrátiť.</t>
  </si>
  <si>
    <t>IČO poskytovateľa:</t>
  </si>
  <si>
    <t>Štatutár - funkcia:</t>
  </si>
  <si>
    <t>Elektronickú verziu Prílohy  č. 1b a Prílohy č. 2 následne zašle na nptos@ia.gov.sk.</t>
  </si>
  <si>
    <t>Ostatné údaje sa doplnia na základe vyplnenej Prílohy č. 2. Ak identifikujete chybu, je potrebné, aby ste opravili vyplnené údaje v Prílohe č.2.</t>
  </si>
  <si>
    <r>
      <t xml:space="preserve">Ďalej beriem na vedomie, že </t>
    </r>
    <r>
      <rPr>
        <b/>
        <sz val="11"/>
        <color rgb="FFFF0000"/>
        <rFont val="Arial"/>
        <family val="2"/>
        <charset val="238"/>
      </rPr>
      <t>poskytovateľ je povinný uhradiť oprávnené výdavky z poskytnutej Žiadosti o zálohu za obdobie 12/2023 do 30.12.2023.</t>
    </r>
    <r>
      <rPr>
        <b/>
        <sz val="11"/>
        <rFont val="Arial"/>
        <family val="2"/>
        <charset val="238"/>
      </rPr>
      <t xml:space="preserve"> V prípade, ak bude pri zúčtovaní zálohovej platby na predložených dokladoch (bankovom výpise) identifikovaný neskorší termín úhrady ako je 30.12.2023, budú tieto výdavky neoprávnené a poskytovateľ je povinný ich vrátiť v plnej výške.</t>
    </r>
  </si>
  <si>
    <t>Som si vedomý právnych dôsledkov nepravdivého vyhlásenia o skutočnostiach, uvedených v Žiadosti o poskytnutie zálohovej platby, vrátane trestnoprávnych dôsledkov.</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</si>
</sst>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F400]h:mm:ss\ AM/PM"/>
    <numFmt numFmtId="165" formatCode="mmmm\/yyyy"/>
    <numFmt numFmtId="166" formatCode="0.000"/>
  </numFmts>
  <fonts count="40" x14ac:knownFonts="1">
    <font>
      <sz val="11"/>
      <color theme="1"/>
      <name val="Calibri"/>
      <family val="2"/>
      <charset val="238"/>
      <scheme val="minor"/>
    </font>
    <font>
      <sz val="10"/>
      <name val="Arial"/>
      <family val="2"/>
      <charset val="238"/>
    </font>
    <font>
      <u/>
      <sz val="10"/>
      <color theme="10"/>
      <name val="Arial"/>
      <family val="2"/>
      <charset val="238"/>
    </font>
    <font>
      <u/>
      <sz val="10"/>
      <color theme="11"/>
      <name val="Arial"/>
      <family val="2"/>
      <charset val="238"/>
    </font>
    <font>
      <sz val="11"/>
      <color indexed="8"/>
      <name val="Calibri"/>
      <family val="2"/>
      <scheme val="minor"/>
    </font>
    <font>
      <sz val="11"/>
      <color theme="1"/>
      <name val="Arial"/>
      <family val="2"/>
      <charset val="238"/>
    </font>
    <font>
      <sz val="11"/>
      <name val="Arial"/>
      <family val="2"/>
      <charset val="238"/>
    </font>
    <font>
      <b/>
      <sz val="11"/>
      <name val="Arial"/>
      <family val="2"/>
      <charset val="238"/>
    </font>
    <font>
      <sz val="11"/>
      <color rgb="FFFF0000"/>
      <name val="Arial"/>
      <family val="2"/>
      <charset val="238"/>
    </font>
    <font>
      <b/>
      <sz val="11"/>
      <color theme="1"/>
      <name val="Arial"/>
      <family val="2"/>
      <charset val="238"/>
    </font>
    <font>
      <b/>
      <sz val="15"/>
      <name val="Arial"/>
      <family val="2"/>
      <charset val="238"/>
    </font>
    <font>
      <sz val="15"/>
      <name val="Arial"/>
      <family val="2"/>
      <charset val="238"/>
    </font>
    <font>
      <sz val="11"/>
      <color rgb="FFFF0000"/>
      <name val="Calibri"/>
      <family val="2"/>
      <charset val="238"/>
      <scheme val="minor"/>
    </font>
    <font>
      <sz val="9"/>
      <color theme="1"/>
      <name val="Arial"/>
      <family val="2"/>
      <charset val="238"/>
    </font>
    <font>
      <sz val="8"/>
      <color theme="1"/>
      <name val="Arial"/>
      <family val="2"/>
      <charset val="238"/>
    </font>
    <font>
      <b/>
      <sz val="12"/>
      <color theme="1"/>
      <name val="Arial"/>
      <family val="2"/>
      <charset val="238"/>
    </font>
    <font>
      <b/>
      <sz val="14"/>
      <color theme="1"/>
      <name val="Arial"/>
      <family val="2"/>
      <charset val="238"/>
    </font>
    <font>
      <sz val="12"/>
      <name val="Arial"/>
      <family val="2"/>
      <charset val="238"/>
    </font>
    <font>
      <sz val="12"/>
      <color theme="1"/>
      <name val="Arial"/>
      <family val="2"/>
      <charset val="238"/>
    </font>
    <font>
      <b/>
      <sz val="11"/>
      <color rgb="FFFF0000"/>
      <name val="Calibri"/>
      <family val="2"/>
      <charset val="238"/>
      <scheme val="minor"/>
    </font>
    <font>
      <sz val="11"/>
      <color theme="1"/>
      <name val="Arial"/>
      <family val="2"/>
      <charset val="238"/>
    </font>
    <font>
      <b/>
      <sz val="12"/>
      <name val="Arial"/>
      <family val="2"/>
      <charset val="238"/>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2"/>
      <color theme="1"/>
      <name val="Calibri"/>
      <family val="2"/>
      <charset val="238"/>
      <scheme val="minor"/>
    </font>
    <font>
      <b/>
      <sz val="10"/>
      <color theme="1"/>
      <name val="Calibri"/>
      <family val="2"/>
      <charset val="238"/>
      <scheme val="minor"/>
    </font>
    <font>
      <sz val="10"/>
      <color theme="1"/>
      <name val="Calibri"/>
      <family val="2"/>
      <charset val="238"/>
      <scheme val="minor"/>
    </font>
    <font>
      <b/>
      <sz val="8"/>
      <color theme="1"/>
      <name val="Calibri"/>
      <family val="2"/>
      <charset val="238"/>
      <scheme val="minor"/>
    </font>
    <font>
      <sz val="10"/>
      <color theme="1"/>
      <name val="Arial"/>
      <family val="2"/>
      <charset val="238"/>
    </font>
    <font>
      <b/>
      <sz val="10"/>
      <color theme="1"/>
      <name val="Arial"/>
      <family val="2"/>
      <charset val="238"/>
    </font>
    <font>
      <b/>
      <sz val="10"/>
      <name val="Arial"/>
      <family val="2"/>
      <charset val="238"/>
    </font>
    <font>
      <b/>
      <sz val="10"/>
      <color theme="0"/>
      <name val="Arial"/>
      <family val="2"/>
      <charset val="238"/>
    </font>
    <font>
      <b/>
      <sz val="9"/>
      <color theme="1"/>
      <name val="Arial"/>
      <family val="2"/>
      <charset val="238"/>
    </font>
    <font>
      <sz val="9"/>
      <name val="Arial"/>
      <family val="2"/>
      <charset val="238"/>
    </font>
    <font>
      <b/>
      <sz val="9"/>
      <color theme="1"/>
      <name val="Calibri"/>
      <family val="2"/>
      <charset val="238"/>
      <scheme val="minor"/>
    </font>
    <font>
      <b/>
      <sz val="10"/>
      <color theme="0"/>
      <name val="Calibri"/>
      <family val="2"/>
      <charset val="238"/>
      <scheme val="minor"/>
    </font>
    <font>
      <b/>
      <sz val="11"/>
      <color rgb="FFFF0000"/>
      <name val="Arial"/>
      <family val="2"/>
      <charset val="238"/>
    </font>
    <font>
      <b/>
      <i/>
      <sz val="11"/>
      <color theme="0" tint="-0.34998626667073579"/>
      <name val="Arial"/>
      <family val="2"/>
      <charset val="238"/>
    </font>
    <font>
      <i/>
      <sz val="11"/>
      <color theme="0" tint="-0.34998626667073579"/>
      <name val="Arial"/>
      <family val="2"/>
      <charset val="238"/>
    </font>
  </fonts>
  <fills count="10">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E6A2A2"/>
        <bgColor indexed="64"/>
      </patternFill>
    </fill>
    <fill>
      <patternFill patternType="solid">
        <fgColor theme="5" tint="-0.249977111117893"/>
        <bgColor indexed="64"/>
      </patternFill>
    </fill>
    <fill>
      <patternFill patternType="solid">
        <fgColor theme="5" tint="0.399975585192419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31">
    <xf numFmtId="0" fontId="0"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 fillId="0" borderId="0"/>
    <xf numFmtId="0" fontId="1" fillId="0" borderId="0"/>
    <xf numFmtId="0" fontId="4" fillId="0" borderId="0"/>
    <xf numFmtId="43" fontId="22" fillId="0" borderId="0" applyFont="0" applyFill="0" applyBorder="0" applyAlignment="0" applyProtection="0"/>
    <xf numFmtId="44" fontId="22" fillId="0" borderId="0" applyFont="0" applyFill="0" applyBorder="0" applyAlignment="0" applyProtection="0"/>
  </cellStyleXfs>
  <cellXfs count="547">
    <xf numFmtId="0" fontId="0" fillId="0" borderId="0" xfId="0"/>
    <xf numFmtId="0" fontId="6" fillId="0" borderId="0" xfId="0" applyFont="1"/>
    <xf numFmtId="0" fontId="8" fillId="0" borderId="0" xfId="0" applyFont="1"/>
    <xf numFmtId="0" fontId="5" fillId="0" borderId="0" xfId="0" applyFont="1"/>
    <xf numFmtId="0" fontId="7" fillId="0" borderId="0" xfId="0" applyFont="1"/>
    <xf numFmtId="0" fontId="9" fillId="0" borderId="0" xfId="0" applyFont="1"/>
    <xf numFmtId="0" fontId="5" fillId="0" borderId="0" xfId="0" applyFont="1" applyAlignment="1">
      <alignment wrapText="1"/>
    </xf>
    <xf numFmtId="0" fontId="5" fillId="2" borderId="0" xfId="0" applyFont="1" applyFill="1" applyAlignment="1">
      <alignment horizontal="center"/>
    </xf>
    <xf numFmtId="0" fontId="12" fillId="0" borderId="0" xfId="0" applyFont="1"/>
    <xf numFmtId="0" fontId="5" fillId="0" borderId="0" xfId="0" applyFont="1" applyAlignment="1">
      <alignment horizontal="right"/>
    </xf>
    <xf numFmtId="0" fontId="0" fillId="0" borderId="0" xfId="0" applyAlignment="1">
      <alignment vertical="top" wrapText="1"/>
    </xf>
    <xf numFmtId="0" fontId="5" fillId="0" borderId="0" xfId="0" applyFont="1" applyAlignment="1">
      <alignment horizontal="left"/>
    </xf>
    <xf numFmtId="2" fontId="5" fillId="0" borderId="0" xfId="0" applyNumberFormat="1" applyFont="1"/>
    <xf numFmtId="1" fontId="5" fillId="0" borderId="0" xfId="0" applyNumberFormat="1" applyFont="1"/>
    <xf numFmtId="0" fontId="5" fillId="3" borderId="1" xfId="0" applyFont="1" applyFill="1" applyBorder="1" applyAlignment="1">
      <alignment horizontal="center" vertical="center"/>
    </xf>
    <xf numFmtId="0" fontId="5" fillId="0" borderId="1" xfId="0" applyFont="1" applyBorder="1"/>
    <xf numFmtId="0" fontId="5" fillId="0" borderId="0" xfId="0" applyFont="1" applyAlignment="1">
      <alignment horizontal="center"/>
    </xf>
    <xf numFmtId="2" fontId="5" fillId="0" borderId="13" xfId="0" applyNumberFormat="1" applyFont="1" applyBorder="1" applyAlignment="1" applyProtection="1">
      <alignment horizontal="center" vertical="center"/>
      <protection locked="0"/>
    </xf>
    <xf numFmtId="2" fontId="5" fillId="0" borderId="14" xfId="0" applyNumberFormat="1" applyFont="1" applyBorder="1" applyAlignment="1" applyProtection="1">
      <alignment horizontal="center" vertical="center"/>
      <protection locked="0"/>
    </xf>
    <xf numFmtId="2" fontId="5" fillId="0" borderId="2" xfId="0" applyNumberFormat="1" applyFont="1" applyBorder="1" applyAlignment="1" applyProtection="1">
      <alignment horizontal="center" wrapText="1"/>
      <protection locked="0"/>
    </xf>
    <xf numFmtId="2" fontId="5" fillId="2" borderId="1" xfId="0" applyNumberFormat="1" applyFont="1" applyFill="1" applyBorder="1" applyAlignment="1" applyProtection="1">
      <alignment horizontal="center"/>
      <protection locked="0"/>
    </xf>
    <xf numFmtId="2" fontId="5" fillId="0" borderId="1" xfId="0" applyNumberFormat="1" applyFont="1" applyBorder="1" applyAlignment="1" applyProtection="1">
      <alignment horizontal="center"/>
      <protection locked="0"/>
    </xf>
    <xf numFmtId="14" fontId="5" fillId="0" borderId="1" xfId="0" applyNumberFormat="1" applyFont="1" applyBorder="1" applyAlignment="1" applyProtection="1">
      <alignment horizontal="center"/>
      <protection locked="0"/>
    </xf>
    <xf numFmtId="2" fontId="5" fillId="0" borderId="17" xfId="0" applyNumberFormat="1" applyFont="1" applyBorder="1" applyAlignment="1" applyProtection="1">
      <alignment horizontal="center" wrapText="1"/>
      <protection locked="0"/>
    </xf>
    <xf numFmtId="2" fontId="5" fillId="2" borderId="16" xfId="0" applyNumberFormat="1" applyFont="1" applyFill="1" applyBorder="1" applyAlignment="1" applyProtection="1">
      <alignment horizontal="center"/>
      <protection locked="0"/>
    </xf>
    <xf numFmtId="14" fontId="5" fillId="0" borderId="16" xfId="0" applyNumberFormat="1" applyFont="1" applyBorder="1" applyAlignment="1" applyProtection="1">
      <alignment horizontal="center"/>
      <protection locked="0"/>
    </xf>
    <xf numFmtId="0" fontId="9" fillId="0" borderId="14" xfId="0" applyFont="1" applyBorder="1" applyAlignment="1" applyProtection="1">
      <alignment horizontal="center" vertical="center"/>
      <protection locked="0"/>
    </xf>
    <xf numFmtId="2" fontId="5" fillId="0" borderId="28" xfId="0" applyNumberFormat="1" applyFont="1" applyBorder="1"/>
    <xf numFmtId="2" fontId="5" fillId="0" borderId="32" xfId="0" applyNumberFormat="1" applyFont="1" applyBorder="1"/>
    <xf numFmtId="0" fontId="6" fillId="0" borderId="1" xfId="0" applyFont="1" applyBorder="1" applyAlignment="1">
      <alignment horizontal="center" vertical="center"/>
    </xf>
    <xf numFmtId="0" fontId="5" fillId="0" borderId="1" xfId="0" applyFont="1" applyBorder="1" applyAlignment="1">
      <alignment horizontal="center" vertical="center"/>
    </xf>
    <xf numFmtId="2" fontId="6" fillId="0" borderId="1" xfId="0" applyNumberFormat="1" applyFont="1" applyBorder="1" applyAlignment="1">
      <alignment horizontal="center" vertical="center"/>
    </xf>
    <xf numFmtId="0" fontId="5" fillId="0" borderId="1" xfId="0" applyFont="1" applyBorder="1" applyAlignment="1">
      <alignment horizontal="center"/>
    </xf>
    <xf numFmtId="2" fontId="5" fillId="0" borderId="1" xfId="0" applyNumberFormat="1" applyFont="1" applyBorder="1" applyAlignment="1">
      <alignment horizontal="right"/>
    </xf>
    <xf numFmtId="0" fontId="7" fillId="2" borderId="0" xfId="0" applyFont="1" applyFill="1" applyAlignment="1">
      <alignment horizontal="center"/>
    </xf>
    <xf numFmtId="0" fontId="6" fillId="2" borderId="0" xfId="0" applyFont="1" applyFill="1"/>
    <xf numFmtId="0" fontId="5" fillId="2" borderId="0" xfId="0" applyFont="1" applyFill="1"/>
    <xf numFmtId="0" fontId="10" fillId="2" borderId="0" xfId="0" applyFont="1" applyFill="1" applyAlignment="1">
      <alignment horizontal="center"/>
    </xf>
    <xf numFmtId="0" fontId="10" fillId="2" borderId="0" xfId="0" applyFont="1" applyFill="1" applyAlignment="1">
      <alignment horizontal="center" vertical="center"/>
    </xf>
    <xf numFmtId="0" fontId="7" fillId="2" borderId="0" xfId="0" applyFont="1" applyFill="1" applyAlignment="1">
      <alignment horizontal="left"/>
    </xf>
    <xf numFmtId="0" fontId="7" fillId="2" borderId="0" xfId="0" applyFont="1" applyFill="1" applyAlignment="1">
      <alignment vertical="center"/>
    </xf>
    <xf numFmtId="0" fontId="9" fillId="2" borderId="0" xfId="0" applyFont="1" applyFill="1" applyAlignment="1">
      <alignment horizontal="center"/>
    </xf>
    <xf numFmtId="0" fontId="9" fillId="2" borderId="0" xfId="0" applyFont="1" applyFill="1" applyAlignment="1">
      <alignment vertical="center"/>
    </xf>
    <xf numFmtId="0" fontId="7" fillId="2" borderId="0" xfId="0" applyFont="1" applyFill="1" applyAlignment="1">
      <alignment horizontal="right" vertical="center"/>
    </xf>
    <xf numFmtId="0" fontId="17" fillId="4" borderId="1" xfId="0" applyFont="1" applyFill="1" applyBorder="1" applyAlignment="1">
      <alignment horizontal="center" vertical="center"/>
    </xf>
    <xf numFmtId="0" fontId="18" fillId="4" borderId="27" xfId="0" applyFont="1" applyFill="1" applyBorder="1" applyAlignment="1">
      <alignment horizontal="center" vertical="center"/>
    </xf>
    <xf numFmtId="2" fontId="18" fillId="4" borderId="27" xfId="0" applyNumberFormat="1" applyFont="1" applyFill="1" applyBorder="1" applyAlignment="1">
      <alignment horizontal="center" vertical="center"/>
    </xf>
    <xf numFmtId="0" fontId="5" fillId="2" borderId="0" xfId="0" applyFont="1" applyFill="1" applyAlignment="1">
      <alignment wrapText="1"/>
    </xf>
    <xf numFmtId="0" fontId="0" fillId="2" borderId="0" xfId="0" applyFill="1"/>
    <xf numFmtId="0" fontId="16" fillId="4" borderId="18" xfId="0" applyFont="1" applyFill="1" applyBorder="1" applyAlignment="1">
      <alignment horizontal="center"/>
    </xf>
    <xf numFmtId="2" fontId="5" fillId="4" borderId="13" xfId="0" applyNumberFormat="1" applyFont="1" applyFill="1" applyBorder="1" applyAlignment="1">
      <alignment horizontal="center" vertical="center"/>
    </xf>
    <xf numFmtId="4" fontId="5" fillId="4" borderId="13" xfId="0" applyNumberFormat="1" applyFont="1" applyFill="1" applyBorder="1" applyAlignment="1">
      <alignment horizontal="center" vertical="center" wrapText="1"/>
    </xf>
    <xf numFmtId="2" fontId="9" fillId="4" borderId="14" xfId="0" applyNumberFormat="1" applyFont="1" applyFill="1" applyBorder="1" applyAlignment="1">
      <alignment horizontal="center" vertical="center"/>
    </xf>
    <xf numFmtId="0" fontId="19" fillId="2" borderId="0" xfId="0" applyFont="1" applyFill="1"/>
    <xf numFmtId="0" fontId="9" fillId="4" borderId="12" xfId="0" applyFont="1" applyFill="1" applyBorder="1" applyAlignment="1">
      <alignment horizontal="center" vertical="top" wrapText="1"/>
    </xf>
    <xf numFmtId="0" fontId="5" fillId="4" borderId="12" xfId="0" applyFont="1" applyFill="1" applyBorder="1" applyAlignment="1">
      <alignment horizontal="center" vertical="top" wrapText="1"/>
    </xf>
    <xf numFmtId="0" fontId="5" fillId="4" borderId="1" xfId="0" applyFont="1" applyFill="1" applyBorder="1" applyAlignment="1">
      <alignment horizontal="center" vertical="top" wrapText="1"/>
    </xf>
    <xf numFmtId="14" fontId="5" fillId="4" borderId="1" xfId="0" applyNumberFormat="1" applyFont="1" applyFill="1" applyBorder="1" applyAlignment="1">
      <alignment horizontal="center"/>
    </xf>
    <xf numFmtId="1" fontId="5" fillId="4" borderId="1" xfId="0" applyNumberFormat="1" applyFont="1" applyFill="1" applyBorder="1" applyAlignment="1">
      <alignment horizontal="center"/>
    </xf>
    <xf numFmtId="14" fontId="6" fillId="4" borderId="1" xfId="0" applyNumberFormat="1" applyFont="1" applyFill="1" applyBorder="1"/>
    <xf numFmtId="4" fontId="5" fillId="4" borderId="1" xfId="0" applyNumberFormat="1" applyFont="1" applyFill="1" applyBorder="1" applyAlignment="1">
      <alignment horizontal="center"/>
    </xf>
    <xf numFmtId="0" fontId="5" fillId="4" borderId="9" xfId="0" applyFont="1" applyFill="1" applyBorder="1" applyAlignment="1">
      <alignment horizontal="center"/>
    </xf>
    <xf numFmtId="0" fontId="5" fillId="4" borderId="9" xfId="0" applyFont="1" applyFill="1" applyBorder="1"/>
    <xf numFmtId="0" fontId="0" fillId="4" borderId="19" xfId="0" applyFill="1" applyBorder="1"/>
    <xf numFmtId="0" fontId="0" fillId="4" borderId="20" xfId="0" applyFill="1" applyBorder="1"/>
    <xf numFmtId="14" fontId="6" fillId="4" borderId="16" xfId="0" applyNumberFormat="1" applyFont="1" applyFill="1" applyBorder="1"/>
    <xf numFmtId="0" fontId="5" fillId="4" borderId="21" xfId="0" applyFont="1" applyFill="1" applyBorder="1" applyAlignment="1">
      <alignment horizontal="center"/>
    </xf>
    <xf numFmtId="0" fontId="5" fillId="4" borderId="21" xfId="0" applyFont="1" applyFill="1" applyBorder="1"/>
    <xf numFmtId="0" fontId="0" fillId="4" borderId="22" xfId="0" applyFill="1" applyBorder="1"/>
    <xf numFmtId="0" fontId="16" fillId="2" borderId="0" xfId="0" applyFont="1" applyFill="1" applyAlignment="1">
      <alignment horizontal="center"/>
    </xf>
    <xf numFmtId="2" fontId="5" fillId="2" borderId="0" xfId="0" applyNumberFormat="1" applyFont="1" applyFill="1" applyAlignment="1">
      <alignment horizontal="center" wrapText="1"/>
    </xf>
    <xf numFmtId="2" fontId="5" fillId="2" borderId="0" xfId="0" applyNumberFormat="1" applyFont="1" applyFill="1" applyAlignment="1">
      <alignment horizontal="center"/>
    </xf>
    <xf numFmtId="14" fontId="5" fillId="2" borderId="0" xfId="0" applyNumberFormat="1" applyFont="1" applyFill="1" applyAlignment="1">
      <alignment horizontal="center"/>
    </xf>
    <xf numFmtId="1" fontId="5" fillId="2" borderId="0" xfId="0" applyNumberFormat="1" applyFont="1" applyFill="1" applyAlignment="1">
      <alignment horizontal="center"/>
    </xf>
    <xf numFmtId="14" fontId="6" fillId="2" borderId="0" xfId="0" applyNumberFormat="1" applyFont="1" applyFill="1"/>
    <xf numFmtId="4" fontId="5" fillId="2" borderId="0" xfId="0" applyNumberFormat="1" applyFont="1" applyFill="1" applyAlignment="1">
      <alignment horizontal="center"/>
    </xf>
    <xf numFmtId="0" fontId="9" fillId="0" borderId="0" xfId="0" applyFont="1" applyAlignment="1">
      <alignment horizontal="center"/>
    </xf>
    <xf numFmtId="0" fontId="9" fillId="2" borderId="27" xfId="0" applyFont="1" applyFill="1" applyBorder="1" applyAlignment="1" applyProtection="1">
      <alignment horizontal="center" vertical="center"/>
      <protection locked="0"/>
    </xf>
    <xf numFmtId="0" fontId="20" fillId="0" borderId="0" xfId="0" pivotButton="1" applyFont="1"/>
    <xf numFmtId="0" fontId="20" fillId="0" borderId="0" xfId="0" applyFont="1"/>
    <xf numFmtId="0" fontId="20" fillId="0" borderId="0" xfId="0" applyFont="1" applyAlignment="1">
      <alignment horizontal="left"/>
    </xf>
    <xf numFmtId="0" fontId="16" fillId="5" borderId="18" xfId="0" applyFont="1" applyFill="1" applyBorder="1" applyAlignment="1">
      <alignment horizontal="center"/>
    </xf>
    <xf numFmtId="0" fontId="9" fillId="5" borderId="12" xfId="0" applyFont="1" applyFill="1" applyBorder="1" applyAlignment="1">
      <alignment horizontal="center" vertical="top" wrapText="1"/>
    </xf>
    <xf numFmtId="0" fontId="5" fillId="5" borderId="12" xfId="0" applyFont="1" applyFill="1" applyBorder="1" applyAlignment="1">
      <alignment horizontal="center" vertical="top" wrapText="1"/>
    </xf>
    <xf numFmtId="0" fontId="5" fillId="5" borderId="1" xfId="0" applyFont="1" applyFill="1" applyBorder="1" applyAlignment="1">
      <alignment horizontal="center" vertical="top" wrapText="1"/>
    </xf>
    <xf numFmtId="2" fontId="5" fillId="5" borderId="13" xfId="0" applyNumberFormat="1" applyFont="1" applyFill="1" applyBorder="1" applyAlignment="1">
      <alignment horizontal="center" vertical="center"/>
    </xf>
    <xf numFmtId="4" fontId="5" fillId="5" borderId="13" xfId="0" applyNumberFormat="1" applyFont="1" applyFill="1" applyBorder="1" applyAlignment="1">
      <alignment horizontal="center" vertical="center" wrapText="1"/>
    </xf>
    <xf numFmtId="14" fontId="5" fillId="5" borderId="1" xfId="0" applyNumberFormat="1" applyFont="1" applyFill="1" applyBorder="1" applyAlignment="1">
      <alignment horizontal="center"/>
    </xf>
    <xf numFmtId="1" fontId="5" fillId="5" borderId="1" xfId="0" applyNumberFormat="1" applyFont="1" applyFill="1" applyBorder="1" applyAlignment="1">
      <alignment horizontal="center"/>
    </xf>
    <xf numFmtId="14" fontId="6" fillId="5" borderId="1" xfId="0" applyNumberFormat="1" applyFont="1" applyFill="1" applyBorder="1"/>
    <xf numFmtId="4" fontId="5" fillId="5" borderId="1" xfId="0" applyNumberFormat="1" applyFont="1" applyFill="1" applyBorder="1" applyAlignment="1">
      <alignment horizontal="center"/>
    </xf>
    <xf numFmtId="0" fontId="5" fillId="5" borderId="9" xfId="0" applyFont="1" applyFill="1" applyBorder="1" applyAlignment="1">
      <alignment horizontal="center"/>
    </xf>
    <xf numFmtId="0" fontId="5" fillId="5" borderId="9" xfId="0" applyFont="1" applyFill="1" applyBorder="1"/>
    <xf numFmtId="0" fontId="0" fillId="5" borderId="19" xfId="0" applyFill="1" applyBorder="1"/>
    <xf numFmtId="0" fontId="0" fillId="5" borderId="20" xfId="0" applyFill="1" applyBorder="1"/>
    <xf numFmtId="14" fontId="6" fillId="5" borderId="16" xfId="0" applyNumberFormat="1" applyFont="1" applyFill="1" applyBorder="1"/>
    <xf numFmtId="0" fontId="5" fillId="5" borderId="21" xfId="0" applyFont="1" applyFill="1" applyBorder="1" applyAlignment="1">
      <alignment horizontal="center"/>
    </xf>
    <xf numFmtId="0" fontId="5" fillId="5" borderId="21" xfId="0" applyFont="1" applyFill="1" applyBorder="1"/>
    <xf numFmtId="0" fontId="0" fillId="5" borderId="22" xfId="0" applyFill="1" applyBorder="1"/>
    <xf numFmtId="2" fontId="9" fillId="4" borderId="15" xfId="0" applyNumberFormat="1" applyFont="1" applyFill="1" applyBorder="1" applyAlignment="1">
      <alignment horizontal="center" vertical="center"/>
    </xf>
    <xf numFmtId="0" fontId="5" fillId="4" borderId="0" xfId="0" applyFont="1" applyFill="1" applyAlignment="1">
      <alignment horizontal="center"/>
    </xf>
    <xf numFmtId="0" fontId="5" fillId="4" borderId="0" xfId="0" applyFont="1" applyFill="1"/>
    <xf numFmtId="2" fontId="5" fillId="0" borderId="16" xfId="0" applyNumberFormat="1" applyFont="1" applyBorder="1" applyAlignment="1" applyProtection="1">
      <alignment horizontal="center"/>
      <protection locked="0"/>
    </xf>
    <xf numFmtId="14" fontId="5" fillId="4" borderId="16" xfId="0" applyNumberFormat="1" applyFont="1" applyFill="1" applyBorder="1" applyAlignment="1">
      <alignment horizontal="center"/>
    </xf>
    <xf numFmtId="1" fontId="5" fillId="4" borderId="16" xfId="0" applyNumberFormat="1" applyFont="1" applyFill="1" applyBorder="1" applyAlignment="1">
      <alignment horizontal="center"/>
    </xf>
    <xf numFmtId="4" fontId="5" fillId="4" borderId="16" xfId="0" applyNumberFormat="1" applyFont="1" applyFill="1" applyBorder="1" applyAlignment="1">
      <alignment horizontal="center"/>
    </xf>
    <xf numFmtId="2" fontId="9" fillId="5" borderId="15" xfId="0" applyNumberFormat="1" applyFont="1" applyFill="1" applyBorder="1" applyAlignment="1">
      <alignment horizontal="center" vertical="center"/>
    </xf>
    <xf numFmtId="0" fontId="5" fillId="5" borderId="0" xfId="0" applyFont="1" applyFill="1" applyAlignment="1">
      <alignment horizontal="center"/>
    </xf>
    <xf numFmtId="0" fontId="5" fillId="5" borderId="0" xfId="0" applyFont="1" applyFill="1"/>
    <xf numFmtId="14" fontId="5" fillId="5" borderId="16" xfId="0" applyNumberFormat="1" applyFont="1" applyFill="1" applyBorder="1" applyAlignment="1">
      <alignment horizontal="center"/>
    </xf>
    <xf numFmtId="1" fontId="5" fillId="5" borderId="16" xfId="0" applyNumberFormat="1" applyFont="1" applyFill="1" applyBorder="1" applyAlignment="1">
      <alignment horizontal="center"/>
    </xf>
    <xf numFmtId="4" fontId="5" fillId="5" borderId="16" xfId="0" applyNumberFormat="1" applyFont="1" applyFill="1" applyBorder="1" applyAlignment="1">
      <alignment horizontal="center"/>
    </xf>
    <xf numFmtId="0" fontId="7" fillId="6" borderId="33" xfId="0" applyFont="1" applyFill="1" applyBorder="1" applyAlignment="1">
      <alignment horizontal="center" wrapText="1"/>
    </xf>
    <xf numFmtId="0" fontId="7" fillId="6" borderId="30" xfId="0" applyFont="1" applyFill="1" applyBorder="1" applyAlignment="1">
      <alignment horizontal="center" vertical="top" wrapText="1"/>
    </xf>
    <xf numFmtId="0" fontId="9" fillId="6" borderId="34" xfId="0" applyFont="1" applyFill="1" applyBorder="1" applyAlignment="1">
      <alignment horizontal="center" vertical="top" wrapText="1"/>
    </xf>
    <xf numFmtId="0" fontId="9" fillId="6" borderId="35" xfId="0" applyFont="1" applyFill="1" applyBorder="1" applyAlignment="1">
      <alignment horizontal="center" vertical="top" wrapText="1"/>
    </xf>
    <xf numFmtId="0" fontId="5" fillId="0" borderId="1" xfId="0" applyFont="1" applyBorder="1" applyAlignment="1" applyProtection="1">
      <alignment horizontal="center"/>
      <protection locked="0"/>
    </xf>
    <xf numFmtId="49" fontId="17" fillId="2" borderId="23" xfId="0" applyNumberFormat="1" applyFont="1" applyFill="1" applyBorder="1"/>
    <xf numFmtId="49" fontId="17" fillId="2" borderId="10" xfId="0" applyNumberFormat="1" applyFont="1" applyFill="1" applyBorder="1"/>
    <xf numFmtId="49" fontId="17" fillId="2" borderId="5" xfId="0" applyNumberFormat="1" applyFont="1" applyFill="1" applyBorder="1"/>
    <xf numFmtId="0" fontId="7" fillId="5" borderId="3" xfId="0" applyFont="1" applyFill="1" applyBorder="1" applyAlignment="1">
      <alignment horizontal="center" vertical="top" wrapText="1"/>
    </xf>
    <xf numFmtId="49" fontId="17" fillId="2" borderId="0" xfId="0" applyNumberFormat="1" applyFont="1" applyFill="1"/>
    <xf numFmtId="49" fontId="17" fillId="2" borderId="7" xfId="0" applyNumberFormat="1" applyFont="1" applyFill="1" applyBorder="1"/>
    <xf numFmtId="49" fontId="21" fillId="2" borderId="7" xfId="0" applyNumberFormat="1" applyFont="1" applyFill="1" applyBorder="1" applyAlignment="1">
      <alignment horizontal="center" vertical="center"/>
    </xf>
    <xf numFmtId="49" fontId="17" fillId="2" borderId="6" xfId="0" applyNumberFormat="1" applyFont="1" applyFill="1" applyBorder="1"/>
    <xf numFmtId="49" fontId="17" fillId="2" borderId="8" xfId="0" applyNumberFormat="1" applyFont="1" applyFill="1" applyBorder="1"/>
    <xf numFmtId="49" fontId="21" fillId="2" borderId="7" xfId="0" applyNumberFormat="1" applyFont="1" applyFill="1" applyBorder="1" applyAlignment="1">
      <alignment horizontal="left" vertical="center"/>
    </xf>
    <xf numFmtId="49" fontId="17" fillId="2" borderId="0" xfId="0" applyNumberFormat="1" applyFont="1" applyFill="1" applyAlignment="1">
      <alignment horizontal="left" vertical="center"/>
    </xf>
    <xf numFmtId="49" fontId="17" fillId="2" borderId="11" xfId="0" applyNumberFormat="1" applyFont="1" applyFill="1" applyBorder="1"/>
    <xf numFmtId="0" fontId="7"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xf>
    <xf numFmtId="0" fontId="6" fillId="2" borderId="0" xfId="0" applyFont="1" applyFill="1" applyAlignment="1">
      <alignment horizontal="center" vertical="top"/>
    </xf>
    <xf numFmtId="0" fontId="10" fillId="2" borderId="0" xfId="0" applyFont="1" applyFill="1" applyAlignment="1">
      <alignment horizontal="center" vertical="top"/>
    </xf>
    <xf numFmtId="0" fontId="5" fillId="2" borderId="0" xfId="0" applyFont="1" applyFill="1" applyAlignment="1">
      <alignment horizontal="center" vertical="top"/>
    </xf>
    <xf numFmtId="0" fontId="17" fillId="2" borderId="27" xfId="0" applyFont="1" applyFill="1" applyBorder="1" applyAlignment="1" applyProtection="1">
      <alignment horizontal="center" vertical="top"/>
      <protection locked="0"/>
    </xf>
    <xf numFmtId="1" fontId="5" fillId="4" borderId="2" xfId="0" applyNumberFormat="1" applyFont="1" applyFill="1" applyBorder="1" applyAlignment="1">
      <alignment horizontal="center" vertical="top" wrapText="1"/>
    </xf>
    <xf numFmtId="1" fontId="5" fillId="4" borderId="17" xfId="0" applyNumberFormat="1" applyFont="1" applyFill="1" applyBorder="1" applyAlignment="1">
      <alignment horizontal="center" vertical="top" wrapText="1"/>
    </xf>
    <xf numFmtId="1" fontId="5" fillId="5" borderId="2" xfId="0" applyNumberFormat="1" applyFont="1" applyFill="1" applyBorder="1" applyAlignment="1">
      <alignment horizontal="center" vertical="top" wrapText="1"/>
    </xf>
    <xf numFmtId="1" fontId="5" fillId="5" borderId="17" xfId="0" applyNumberFormat="1" applyFont="1" applyFill="1" applyBorder="1" applyAlignment="1">
      <alignment horizontal="center" vertical="top" wrapText="1"/>
    </xf>
    <xf numFmtId="1" fontId="5" fillId="2" borderId="0" xfId="0" applyNumberFormat="1" applyFont="1" applyFill="1" applyAlignment="1">
      <alignment horizontal="center" vertical="top" wrapText="1"/>
    </xf>
    <xf numFmtId="0" fontId="5" fillId="0" borderId="0" xfId="0" applyFont="1" applyAlignment="1">
      <alignment horizontal="center" vertical="top"/>
    </xf>
    <xf numFmtId="49" fontId="17" fillId="2" borderId="9" xfId="0" applyNumberFormat="1" applyFont="1" applyFill="1" applyBorder="1"/>
    <xf numFmtId="0" fontId="7" fillId="4" borderId="3" xfId="0" applyFont="1" applyFill="1" applyBorder="1" applyAlignment="1">
      <alignment horizontal="center" vertical="top" wrapText="1"/>
    </xf>
    <xf numFmtId="0" fontId="10" fillId="2" borderId="0" xfId="0" applyFont="1" applyFill="1" applyAlignment="1">
      <alignment horizontal="center" vertical="top" wrapText="1"/>
    </xf>
    <xf numFmtId="0" fontId="6" fillId="2" borderId="0" xfId="0" applyFont="1" applyFill="1" applyAlignment="1">
      <alignment horizontal="center" vertical="top" wrapText="1"/>
    </xf>
    <xf numFmtId="0" fontId="5" fillId="2" borderId="0" xfId="0" applyFont="1" applyFill="1" applyAlignment="1">
      <alignment horizontal="center" vertical="top" wrapText="1"/>
    </xf>
    <xf numFmtId="0" fontId="9" fillId="2" borderId="0" xfId="0" applyFont="1" applyFill="1" applyAlignment="1">
      <alignment horizontal="center" vertical="top" wrapText="1"/>
    </xf>
    <xf numFmtId="0" fontId="5" fillId="2" borderId="1" xfId="0" applyFont="1" applyFill="1" applyBorder="1" applyAlignment="1" applyProtection="1">
      <alignment horizontal="center" vertical="top" wrapText="1"/>
      <protection locked="0"/>
    </xf>
    <xf numFmtId="0" fontId="5" fillId="2" borderId="16" xfId="0" applyFont="1" applyFill="1" applyBorder="1" applyAlignment="1" applyProtection="1">
      <alignment horizontal="center" vertical="top" wrapText="1"/>
      <protection locked="0"/>
    </xf>
    <xf numFmtId="0" fontId="5" fillId="0" borderId="0" xfId="0" applyFont="1" applyAlignment="1">
      <alignment horizontal="center" vertical="top" wrapText="1"/>
    </xf>
    <xf numFmtId="164" fontId="0" fillId="0" borderId="0" xfId="0" applyNumberFormat="1"/>
    <xf numFmtId="0" fontId="25" fillId="0" borderId="0" xfId="0" applyFont="1" applyAlignment="1">
      <alignment horizontal="center" vertical="center"/>
    </xf>
    <xf numFmtId="0" fontId="27" fillId="0" borderId="0" xfId="0" applyFont="1" applyAlignment="1">
      <alignment vertical="center" wrapText="1"/>
    </xf>
    <xf numFmtId="0" fontId="26" fillId="0" borderId="0" xfId="0" applyFont="1" applyAlignment="1">
      <alignment horizontal="center" vertical="center"/>
    </xf>
    <xf numFmtId="0" fontId="0" fillId="0" borderId="0" xfId="0" applyAlignment="1">
      <alignment horizontal="left" vertical="center"/>
    </xf>
    <xf numFmtId="0" fontId="28" fillId="3" borderId="1" xfId="0" applyFont="1" applyFill="1" applyBorder="1" applyAlignment="1">
      <alignment horizontal="center" vertical="center"/>
    </xf>
    <xf numFmtId="49" fontId="5" fillId="0" borderId="0" xfId="0" applyNumberFormat="1" applyFont="1"/>
    <xf numFmtId="0" fontId="29" fillId="0" borderId="0" xfId="0" applyFont="1"/>
    <xf numFmtId="164" fontId="29" fillId="0" borderId="0" xfId="0" applyNumberFormat="1" applyFont="1"/>
    <xf numFmtId="0" fontId="15" fillId="8" borderId="44" xfId="0" applyFont="1" applyFill="1" applyBorder="1" applyAlignment="1">
      <alignment horizontal="center" vertical="center"/>
    </xf>
    <xf numFmtId="0" fontId="32" fillId="8" borderId="13" xfId="0" applyFont="1" applyFill="1" applyBorder="1" applyAlignment="1">
      <alignment horizontal="left" vertical="center"/>
    </xf>
    <xf numFmtId="0" fontId="30" fillId="0" borderId="0" xfId="0" applyFont="1" applyAlignment="1">
      <alignment horizontal="left" vertical="center"/>
    </xf>
    <xf numFmtId="164" fontId="29" fillId="0" borderId="0" xfId="0" applyNumberFormat="1" applyFont="1" applyAlignment="1">
      <alignment horizontal="left" vertical="center" wrapText="1"/>
    </xf>
    <xf numFmtId="49" fontId="17" fillId="2" borderId="10" xfId="0" applyNumberFormat="1" applyFont="1" applyFill="1" applyBorder="1" applyAlignment="1">
      <alignment horizontal="left" vertical="center"/>
    </xf>
    <xf numFmtId="0" fontId="29" fillId="0" borderId="3" xfId="0" applyFont="1" applyBorder="1" applyAlignment="1">
      <alignment vertical="center"/>
    </xf>
    <xf numFmtId="0" fontId="29" fillId="0" borderId="2" xfId="0" applyFont="1" applyBorder="1" applyAlignment="1">
      <alignment vertical="center"/>
    </xf>
    <xf numFmtId="2" fontId="5" fillId="0" borderId="1" xfId="0" applyNumberFormat="1" applyFont="1" applyBorder="1" applyAlignment="1">
      <alignment horizontal="center" vertical="center"/>
    </xf>
    <xf numFmtId="43" fontId="24" fillId="0" borderId="0" xfId="29" applyFont="1" applyBorder="1" applyAlignment="1">
      <alignment horizontal="left" vertical="top"/>
    </xf>
    <xf numFmtId="44" fontId="0" fillId="0" borderId="0" xfId="30" applyFont="1" applyFill="1" applyBorder="1" applyAlignment="1">
      <alignment horizontal="center"/>
    </xf>
    <xf numFmtId="49" fontId="17" fillId="2" borderId="7" xfId="0" applyNumberFormat="1" applyFont="1" applyFill="1" applyBorder="1" applyAlignment="1">
      <alignment horizontal="left"/>
    </xf>
    <xf numFmtId="0" fontId="5" fillId="0" borderId="13" xfId="0" applyFont="1" applyBorder="1" applyAlignment="1" applyProtection="1">
      <alignment horizontal="center" vertical="center"/>
      <protection locked="0"/>
    </xf>
    <xf numFmtId="4" fontId="6" fillId="0" borderId="3" xfId="0" applyNumberFormat="1" applyFont="1" applyBorder="1" applyAlignment="1">
      <alignment horizontal="right"/>
    </xf>
    <xf numFmtId="4" fontId="6" fillId="0" borderId="2" xfId="0" applyNumberFormat="1" applyFont="1" applyBorder="1" applyAlignment="1">
      <alignment horizontal="right"/>
    </xf>
    <xf numFmtId="0" fontId="9" fillId="2" borderId="0" xfId="0" applyFont="1" applyFill="1" applyAlignment="1">
      <alignment horizontal="left"/>
    </xf>
    <xf numFmtId="2" fontId="5" fillId="2" borderId="0" xfId="0" applyNumberFormat="1" applyFont="1" applyFill="1" applyAlignment="1">
      <alignment horizontal="right"/>
    </xf>
    <xf numFmtId="2" fontId="5" fillId="2" borderId="0" xfId="0" applyNumberFormat="1" applyFont="1" applyFill="1" applyAlignment="1">
      <alignment horizontal="center" vertical="center"/>
    </xf>
    <xf numFmtId="4" fontId="6" fillId="2" borderId="0" xfId="0" applyNumberFormat="1" applyFont="1" applyFill="1" applyAlignment="1">
      <alignment horizontal="right"/>
    </xf>
    <xf numFmtId="0" fontId="9" fillId="2" borderId="13" xfId="0" applyFont="1" applyFill="1" applyBorder="1" applyAlignment="1" applyProtection="1">
      <alignment horizontal="center" vertical="center" wrapText="1"/>
      <protection locked="0"/>
    </xf>
    <xf numFmtId="2" fontId="5" fillId="0" borderId="0" xfId="0" applyNumberFormat="1" applyFont="1" applyAlignment="1">
      <alignment horizontal="right"/>
    </xf>
    <xf numFmtId="2" fontId="5" fillId="0" borderId="0" xfId="0" applyNumberFormat="1" applyFont="1" applyAlignment="1">
      <alignment horizontal="center" vertical="center"/>
    </xf>
    <xf numFmtId="4" fontId="5" fillId="0" borderId="0" xfId="0" applyNumberFormat="1" applyFont="1" applyAlignment="1">
      <alignment horizontal="right"/>
    </xf>
    <xf numFmtId="0" fontId="5" fillId="3" borderId="1" xfId="0" applyFont="1" applyFill="1" applyBorder="1" applyAlignment="1">
      <alignment horizontal="center" vertical="top" wrapText="1"/>
    </xf>
    <xf numFmtId="0" fontId="5" fillId="3" borderId="1" xfId="0" applyFont="1" applyFill="1" applyBorder="1" applyAlignment="1">
      <alignment horizontal="center" vertical="center" wrapText="1"/>
    </xf>
    <xf numFmtId="0" fontId="9" fillId="4" borderId="1" xfId="0" applyFont="1" applyFill="1" applyBorder="1" applyAlignment="1">
      <alignment horizontal="center" vertical="top" wrapText="1"/>
    </xf>
    <xf numFmtId="0" fontId="9" fillId="5" borderId="1" xfId="0" applyFont="1" applyFill="1" applyBorder="1" applyAlignment="1">
      <alignment horizontal="center" vertical="top" wrapText="1"/>
    </xf>
    <xf numFmtId="49" fontId="17" fillId="2" borderId="10" xfId="0" applyNumberFormat="1" applyFont="1" applyFill="1" applyBorder="1" applyAlignment="1">
      <alignment vertical="center"/>
    </xf>
    <xf numFmtId="49" fontId="17" fillId="2" borderId="6" xfId="0" applyNumberFormat="1" applyFont="1" applyFill="1" applyBorder="1" applyAlignment="1">
      <alignment vertical="center"/>
    </xf>
    <xf numFmtId="49" fontId="17" fillId="2" borderId="7" xfId="0" applyNumberFormat="1" applyFont="1" applyFill="1" applyBorder="1" applyAlignment="1">
      <alignment vertical="center"/>
    </xf>
    <xf numFmtId="49" fontId="17" fillId="2" borderId="8" xfId="0" applyNumberFormat="1" applyFont="1" applyFill="1" applyBorder="1" applyAlignment="1">
      <alignment vertical="center"/>
    </xf>
    <xf numFmtId="49" fontId="17" fillId="2" borderId="23" xfId="0" applyNumberFormat="1" applyFont="1" applyFill="1" applyBorder="1" applyAlignment="1">
      <alignment vertical="center"/>
    </xf>
    <xf numFmtId="49" fontId="17" fillId="2" borderId="5" xfId="0" applyNumberFormat="1" applyFont="1" applyFill="1" applyBorder="1" applyAlignment="1">
      <alignment vertical="center"/>
    </xf>
    <xf numFmtId="0" fontId="0" fillId="0" borderId="1" xfId="0" applyBorder="1" applyProtection="1">
      <protection hidden="1"/>
    </xf>
    <xf numFmtId="0" fontId="0" fillId="0" borderId="16" xfId="0" applyBorder="1" applyProtection="1">
      <protection hidden="1"/>
    </xf>
    <xf numFmtId="0" fontId="0" fillId="0" borderId="0" xfId="0" applyProtection="1">
      <protection hidden="1"/>
    </xf>
    <xf numFmtId="0" fontId="5" fillId="0" borderId="47" xfId="0"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164" fontId="0" fillId="0" borderId="1" xfId="0" applyNumberFormat="1" applyBorder="1" applyProtection="1">
      <protection locked="0"/>
    </xf>
    <xf numFmtId="44" fontId="0" fillId="0" borderId="1" xfId="30" applyFont="1" applyFill="1" applyBorder="1" applyProtection="1">
      <protection locked="0"/>
    </xf>
    <xf numFmtId="44" fontId="0" fillId="0" borderId="52" xfId="30" applyFont="1" applyFill="1" applyBorder="1" applyProtection="1">
      <protection locked="0"/>
    </xf>
    <xf numFmtId="164" fontId="0" fillId="0" borderId="16" xfId="0" applyNumberFormat="1" applyBorder="1" applyProtection="1">
      <protection locked="0"/>
    </xf>
    <xf numFmtId="44" fontId="0" fillId="0" borderId="16" xfId="30" applyFont="1" applyFill="1" applyBorder="1" applyProtection="1">
      <protection locked="0"/>
    </xf>
    <xf numFmtId="44" fontId="0" fillId="0" borderId="53" xfId="30" applyFont="1" applyFill="1" applyBorder="1" applyProtection="1">
      <protection locked="0"/>
    </xf>
    <xf numFmtId="0" fontId="26" fillId="0" borderId="41" xfId="0" applyFont="1" applyBorder="1" applyAlignment="1" applyProtection="1">
      <alignment horizontal="center"/>
      <protection locked="0"/>
    </xf>
    <xf numFmtId="164" fontId="0" fillId="0" borderId="41" xfId="0" applyNumberFormat="1" applyBorder="1" applyProtection="1">
      <protection locked="0"/>
    </xf>
    <xf numFmtId="44" fontId="0" fillId="0" borderId="17" xfId="30" applyFont="1" applyFill="1" applyBorder="1" applyProtection="1">
      <protection locked="0"/>
    </xf>
    <xf numFmtId="44" fontId="0" fillId="0" borderId="6" xfId="30" applyFont="1" applyFill="1" applyBorder="1" applyProtection="1">
      <protection locked="0"/>
    </xf>
    <xf numFmtId="44" fontId="0" fillId="0" borderId="9" xfId="30" applyFont="1" applyFill="1" applyBorder="1" applyProtection="1">
      <protection locked="0"/>
    </xf>
    <xf numFmtId="0" fontId="29" fillId="0" borderId="0" xfId="0" applyFont="1" applyProtection="1">
      <protection locked="0"/>
    </xf>
    <xf numFmtId="49" fontId="17" fillId="2" borderId="10" xfId="0" applyNumberFormat="1" applyFont="1" applyFill="1" applyBorder="1" applyAlignment="1">
      <alignment vertical="center" wrapText="1"/>
    </xf>
    <xf numFmtId="49" fontId="17" fillId="2" borderId="7" xfId="0" applyNumberFormat="1" applyFont="1" applyFill="1" applyBorder="1" applyAlignment="1">
      <alignment horizontal="left" vertical="center" wrapText="1"/>
    </xf>
    <xf numFmtId="49" fontId="21" fillId="2" borderId="7" xfId="0" applyNumberFormat="1" applyFont="1" applyFill="1" applyBorder="1" applyAlignment="1">
      <alignment horizontal="center" vertical="top"/>
    </xf>
    <xf numFmtId="49" fontId="17" fillId="2" borderId="0" xfId="0" applyNumberFormat="1" applyFont="1" applyFill="1" applyBorder="1" applyAlignment="1">
      <alignment horizontal="left"/>
    </xf>
    <xf numFmtId="49" fontId="17" fillId="2" borderId="0" xfId="0" applyNumberFormat="1" applyFont="1" applyFill="1" applyBorder="1"/>
    <xf numFmtId="49" fontId="17" fillId="2" borderId="0" xfId="0" applyNumberFormat="1" applyFont="1" applyFill="1" applyBorder="1" applyAlignment="1">
      <alignment horizontal="left" vertical="center" wrapText="1"/>
    </xf>
    <xf numFmtId="49" fontId="17" fillId="2" borderId="3" xfId="0" applyNumberFormat="1" applyFont="1" applyFill="1" applyBorder="1"/>
    <xf numFmtId="49" fontId="17" fillId="2" borderId="2" xfId="0" applyNumberFormat="1" applyFont="1" applyFill="1" applyBorder="1"/>
    <xf numFmtId="0" fontId="5" fillId="2" borderId="0" xfId="0" applyFont="1" applyFill="1" applyProtection="1"/>
    <xf numFmtId="0" fontId="13" fillId="2" borderId="0" xfId="0" applyFont="1" applyFill="1" applyAlignment="1" applyProtection="1">
      <alignment horizontal="right"/>
    </xf>
    <xf numFmtId="0" fontId="5" fillId="0" borderId="0" xfId="0" applyFont="1" applyProtection="1"/>
    <xf numFmtId="0" fontId="13" fillId="2" borderId="0" xfId="0" applyFont="1" applyFill="1" applyProtection="1"/>
    <xf numFmtId="0" fontId="9" fillId="2" borderId="0" xfId="0" applyFont="1" applyFill="1" applyAlignment="1" applyProtection="1">
      <alignment horizontal="center"/>
    </xf>
    <xf numFmtId="0" fontId="5" fillId="2" borderId="0" xfId="0" applyFont="1" applyFill="1" applyBorder="1" applyProtection="1"/>
    <xf numFmtId="0" fontId="5" fillId="2" borderId="11" xfId="0" applyFont="1" applyFill="1" applyBorder="1" applyAlignment="1" applyProtection="1">
      <alignment horizontal="left"/>
    </xf>
    <xf numFmtId="0" fontId="9" fillId="2" borderId="11" xfId="0" applyFont="1" applyFill="1" applyBorder="1" applyAlignment="1" applyProtection="1">
      <alignment horizontal="center"/>
    </xf>
    <xf numFmtId="0" fontId="6" fillId="2" borderId="0" xfId="0" applyFont="1" applyFill="1" applyProtection="1"/>
    <xf numFmtId="0" fontId="5" fillId="2" borderId="0" xfId="0" applyFont="1" applyFill="1" applyAlignment="1" applyProtection="1">
      <alignment vertical="top"/>
    </xf>
    <xf numFmtId="0" fontId="38" fillId="2" borderId="0" xfId="0" applyFont="1" applyFill="1" applyBorder="1" applyAlignment="1" applyProtection="1">
      <alignment horizontal="left"/>
    </xf>
    <xf numFmtId="0" fontId="5" fillId="0" borderId="0" xfId="0" applyFont="1" applyFill="1" applyAlignment="1" applyProtection="1">
      <alignment vertical="center" wrapText="1"/>
    </xf>
    <xf numFmtId="0" fontId="5" fillId="2" borderId="0" xfId="0" applyFont="1" applyFill="1" applyAlignment="1" applyProtection="1">
      <alignment horizontal="right" vertical="center" wrapText="1"/>
    </xf>
    <xf numFmtId="0" fontId="5" fillId="0" borderId="0" xfId="0" applyFont="1" applyFill="1" applyAlignment="1" applyProtection="1">
      <alignment horizontal="right" vertical="center" wrapText="1"/>
    </xf>
    <xf numFmtId="0" fontId="5" fillId="2" borderId="0" xfId="0" applyFont="1" applyFill="1" applyAlignment="1" applyProtection="1">
      <alignment vertical="center" wrapText="1"/>
    </xf>
    <xf numFmtId="0" fontId="15" fillId="2" borderId="0" xfId="0" applyFont="1" applyFill="1" applyAlignment="1" applyProtection="1">
      <alignment horizontal="center"/>
    </xf>
    <xf numFmtId="0" fontId="5" fillId="2" borderId="0" xfId="0" applyFont="1" applyFill="1" applyAlignment="1" applyProtection="1">
      <alignment horizontal="left" vertical="center" wrapText="1"/>
    </xf>
    <xf numFmtId="0" fontId="5" fillId="2" borderId="0" xfId="0" applyFont="1" applyFill="1" applyAlignment="1" applyProtection="1">
      <alignment vertical="top" wrapText="1"/>
    </xf>
    <xf numFmtId="0" fontId="7" fillId="4" borderId="44" xfId="0" applyFont="1" applyFill="1" applyBorder="1" applyAlignment="1" applyProtection="1">
      <alignment horizontal="center" vertical="top" wrapText="1"/>
    </xf>
    <xf numFmtId="0" fontId="7" fillId="4" borderId="13" xfId="0" applyFont="1" applyFill="1" applyBorder="1" applyAlignment="1" applyProtection="1">
      <alignment horizontal="center" vertical="top" wrapText="1"/>
    </xf>
    <xf numFmtId="0" fontId="5" fillId="4" borderId="47" xfId="0" applyFont="1" applyFill="1" applyBorder="1" applyAlignment="1" applyProtection="1">
      <alignment horizontal="center"/>
    </xf>
    <xf numFmtId="0" fontId="5" fillId="4" borderId="1" xfId="0" applyFont="1" applyFill="1" applyBorder="1" applyAlignment="1" applyProtection="1">
      <alignment horizontal="center"/>
    </xf>
    <xf numFmtId="4" fontId="5" fillId="4" borderId="1" xfId="0" applyNumberFormat="1" applyFont="1" applyFill="1" applyBorder="1" applyProtection="1"/>
    <xf numFmtId="0" fontId="5" fillId="2" borderId="52" xfId="0" applyFont="1" applyFill="1" applyBorder="1" applyAlignment="1" applyProtection="1"/>
    <xf numFmtId="0" fontId="5" fillId="2" borderId="52" xfId="0" applyFont="1" applyFill="1" applyBorder="1" applyAlignment="1" applyProtection="1">
      <alignment horizontal="center"/>
    </xf>
    <xf numFmtId="2" fontId="9" fillId="4" borderId="59" xfId="0" applyNumberFormat="1" applyFont="1" applyFill="1" applyBorder="1" applyAlignment="1" applyProtection="1">
      <alignment horizontal="center"/>
    </xf>
    <xf numFmtId="0" fontId="5" fillId="4" borderId="16" xfId="0" applyFont="1" applyFill="1" applyBorder="1" applyAlignment="1" applyProtection="1">
      <alignment horizontal="center"/>
    </xf>
    <xf numFmtId="4" fontId="5" fillId="4" borderId="16" xfId="0" applyNumberFormat="1" applyFont="1" applyFill="1" applyBorder="1" applyProtection="1"/>
    <xf numFmtId="0" fontId="14" fillId="2" borderId="0" xfId="0" applyFont="1" applyFill="1" applyProtection="1"/>
    <xf numFmtId="2" fontId="9" fillId="2" borderId="0" xfId="0" applyNumberFormat="1" applyFont="1" applyFill="1" applyAlignment="1" applyProtection="1">
      <alignment horizontal="center"/>
    </xf>
    <xf numFmtId="4" fontId="5" fillId="2" borderId="0" xfId="0" applyNumberFormat="1" applyFont="1" applyFill="1" applyProtection="1"/>
    <xf numFmtId="0" fontId="5" fillId="2" borderId="0" xfId="0" applyFont="1" applyFill="1" applyAlignment="1" applyProtection="1">
      <alignment horizontal="justify" vertical="top" wrapText="1"/>
    </xf>
    <xf numFmtId="0" fontId="5" fillId="2" borderId="0" xfId="0" applyFont="1" applyFill="1" applyAlignment="1" applyProtection="1">
      <alignment horizontal="justify" vertical="top"/>
    </xf>
    <xf numFmtId="0" fontId="5" fillId="0" borderId="0" xfId="0" applyFont="1" applyAlignment="1" applyProtection="1">
      <alignment horizontal="justify" vertical="top"/>
    </xf>
    <xf numFmtId="0" fontId="8" fillId="2" borderId="0" xfId="0" applyFont="1" applyFill="1" applyProtection="1"/>
    <xf numFmtId="0" fontId="8" fillId="0" borderId="0" xfId="0" applyFont="1" applyProtection="1"/>
    <xf numFmtId="0" fontId="5" fillId="2" borderId="7" xfId="0" applyFont="1" applyFill="1" applyBorder="1" applyAlignment="1" applyProtection="1">
      <alignment horizontal="center"/>
    </xf>
    <xf numFmtId="0" fontId="5" fillId="2" borderId="8" xfId="0" applyFont="1" applyFill="1" applyBorder="1" applyAlignment="1" applyProtection="1">
      <alignment horizont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Alignment="1" applyProtection="1">
      <alignment horizontal="left" vertical="center"/>
    </xf>
    <xf numFmtId="0" fontId="5" fillId="2" borderId="0" xfId="0" applyFont="1" applyFill="1" applyAlignment="1" applyProtection="1">
      <alignment horizontal="center"/>
    </xf>
    <xf numFmtId="0" fontId="5" fillId="2" borderId="0" xfId="0" applyFont="1" applyFill="1" applyProtection="1">
      <protection locked="0"/>
    </xf>
    <xf numFmtId="0" fontId="9" fillId="2" borderId="0" xfId="0" applyFont="1" applyFill="1" applyBorder="1" applyAlignment="1" applyProtection="1">
      <alignment horizontal="left"/>
    </xf>
    <xf numFmtId="0" fontId="5" fillId="2" borderId="7" xfId="0" applyFont="1" applyFill="1" applyBorder="1" applyProtection="1"/>
    <xf numFmtId="0" fontId="5" fillId="2" borderId="10" xfId="0" applyFont="1" applyFill="1" applyBorder="1" applyProtection="1"/>
    <xf numFmtId="0" fontId="5" fillId="2" borderId="7" xfId="0" applyFont="1" applyFill="1" applyBorder="1" applyAlignment="1" applyProtection="1">
      <alignment horizontal="left"/>
    </xf>
    <xf numFmtId="0" fontId="9" fillId="2" borderId="10" xfId="0" applyFont="1" applyFill="1" applyBorder="1" applyAlignment="1" applyProtection="1">
      <alignment horizontal="left"/>
    </xf>
    <xf numFmtId="0" fontId="5" fillId="2" borderId="8" xfId="0" applyFont="1" applyFill="1" applyBorder="1" applyProtection="1"/>
    <xf numFmtId="0" fontId="5" fillId="2" borderId="11" xfId="0" applyFont="1" applyFill="1" applyBorder="1" applyProtection="1"/>
    <xf numFmtId="0" fontId="9" fillId="2" borderId="5" xfId="0" applyFont="1" applyFill="1" applyBorder="1" applyAlignment="1" applyProtection="1">
      <alignment horizontal="center"/>
    </xf>
    <xf numFmtId="49" fontId="17" fillId="2" borderId="7" xfId="0" applyNumberFormat="1" applyFont="1" applyFill="1" applyBorder="1" applyAlignment="1">
      <alignment horizontal="justify" vertical="top" wrapText="1"/>
    </xf>
    <xf numFmtId="49" fontId="17" fillId="2" borderId="0" xfId="0" applyNumberFormat="1" applyFont="1" applyFill="1" applyBorder="1" applyAlignment="1">
      <alignment horizontal="justify" vertical="top" wrapText="1"/>
    </xf>
    <xf numFmtId="49" fontId="21" fillId="7" borderId="3" xfId="0" applyNumberFormat="1" applyFont="1" applyFill="1" applyBorder="1" applyAlignment="1">
      <alignment horizontal="center" vertical="center"/>
    </xf>
    <xf numFmtId="49" fontId="21" fillId="7" borderId="4" xfId="0" applyNumberFormat="1" applyFont="1" applyFill="1" applyBorder="1" applyAlignment="1">
      <alignment horizontal="center" vertical="center"/>
    </xf>
    <xf numFmtId="49" fontId="21" fillId="7" borderId="2" xfId="0" applyNumberFormat="1" applyFont="1" applyFill="1" applyBorder="1" applyAlignment="1">
      <alignment horizontal="center" vertical="center"/>
    </xf>
    <xf numFmtId="49" fontId="17" fillId="2" borderId="7" xfId="0" applyNumberFormat="1" applyFont="1" applyFill="1" applyBorder="1" applyAlignment="1">
      <alignment horizontal="left" vertical="center" wrapText="1"/>
    </xf>
    <xf numFmtId="49" fontId="17" fillId="2" borderId="0" xfId="0" applyNumberFormat="1" applyFont="1" applyFill="1" applyBorder="1" applyAlignment="1">
      <alignment horizontal="left" vertical="center" wrapText="1"/>
    </xf>
    <xf numFmtId="49" fontId="17" fillId="2" borderId="7" xfId="0" applyNumberFormat="1" applyFont="1" applyFill="1" applyBorder="1" applyAlignment="1">
      <alignment horizontal="left"/>
    </xf>
    <xf numFmtId="49" fontId="17" fillId="2" borderId="0" xfId="0" applyNumberFormat="1" applyFont="1" applyFill="1" applyBorder="1" applyAlignment="1">
      <alignment horizontal="left"/>
    </xf>
    <xf numFmtId="49" fontId="21" fillId="2" borderId="0" xfId="0" applyNumberFormat="1" applyFont="1" applyFill="1" applyBorder="1" applyAlignment="1">
      <alignment horizontal="left" vertical="center" wrapText="1"/>
    </xf>
    <xf numFmtId="49" fontId="21" fillId="2" borderId="0" xfId="0" applyNumberFormat="1" applyFont="1" applyFill="1" applyBorder="1" applyAlignment="1">
      <alignment horizontal="center" vertical="center" wrapText="1"/>
    </xf>
    <xf numFmtId="49" fontId="17" fillId="2" borderId="10" xfId="0" applyNumberFormat="1" applyFont="1" applyFill="1" applyBorder="1" applyAlignment="1">
      <alignment horizontal="left" vertical="center" wrapText="1"/>
    </xf>
    <xf numFmtId="0" fontId="9" fillId="4" borderId="1" xfId="0" applyFont="1" applyFill="1" applyBorder="1" applyAlignment="1">
      <alignment horizontal="left" vertical="center" wrapText="1"/>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protection locked="0"/>
    </xf>
    <xf numFmtId="0" fontId="9" fillId="4" borderId="3" xfId="0" applyFont="1" applyFill="1" applyBorder="1" applyAlignment="1">
      <alignment horizontal="left" vertical="center" wrapText="1"/>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16" fillId="5" borderId="25" xfId="0" applyFont="1" applyFill="1" applyBorder="1" applyAlignment="1">
      <alignment horizontal="center" vertical="center" textRotation="90"/>
    </xf>
    <xf numFmtId="0" fontId="16" fillId="5" borderId="26" xfId="0" applyFont="1" applyFill="1" applyBorder="1" applyAlignment="1">
      <alignment horizontal="center" vertical="center" textRotation="90"/>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5" fillId="5" borderId="24" xfId="0" applyFont="1" applyFill="1" applyBorder="1" applyAlignment="1">
      <alignment horizontal="center" vertical="top" wrapText="1"/>
    </xf>
    <xf numFmtId="0" fontId="16" fillId="4" borderId="25" xfId="0" applyFont="1" applyFill="1" applyBorder="1" applyAlignment="1">
      <alignment horizontal="center" vertical="center" textRotation="90"/>
    </xf>
    <xf numFmtId="0" fontId="16" fillId="4" borderId="26" xfId="0" applyFont="1" applyFill="1" applyBorder="1" applyAlignment="1">
      <alignment horizontal="center" vertical="center" textRotation="90"/>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24" xfId="0" applyFont="1" applyFill="1" applyBorder="1" applyAlignment="1">
      <alignment horizontal="center" vertical="top" wrapText="1"/>
    </xf>
    <xf numFmtId="0" fontId="10" fillId="2" borderId="0" xfId="0" applyFont="1" applyFill="1" applyAlignment="1">
      <alignment horizontal="center" vertical="center"/>
    </xf>
    <xf numFmtId="0" fontId="7" fillId="2" borderId="29" xfId="0" applyFont="1" applyFill="1" applyBorder="1" applyAlignment="1" applyProtection="1">
      <alignment horizontal="left" vertical="center"/>
      <protection locked="0"/>
    </xf>
    <xf numFmtId="0" fontId="7" fillId="2" borderId="30" xfId="0" applyFont="1" applyFill="1" applyBorder="1" applyAlignment="1" applyProtection="1">
      <alignment horizontal="left" vertical="center"/>
      <protection locked="0"/>
    </xf>
    <xf numFmtId="0" fontId="7" fillId="2" borderId="31" xfId="0" applyFont="1" applyFill="1" applyBorder="1" applyAlignment="1" applyProtection="1">
      <alignment horizontal="left" vertical="center"/>
      <protection locked="0"/>
    </xf>
    <xf numFmtId="0" fontId="9" fillId="2" borderId="0" xfId="0" applyFont="1" applyFill="1" applyAlignment="1">
      <alignment horizontal="right" vertical="center"/>
    </xf>
    <xf numFmtId="0" fontId="7" fillId="2" borderId="0" xfId="0" applyFont="1" applyFill="1" applyAlignment="1">
      <alignment horizontal="right" vertical="center"/>
    </xf>
    <xf numFmtId="0" fontId="9" fillId="2" borderId="0" xfId="0" applyFont="1" applyFill="1" applyAlignment="1">
      <alignment horizontal="center"/>
    </xf>
    <xf numFmtId="0" fontId="9" fillId="2" borderId="58" xfId="0" applyFont="1" applyFill="1" applyBorder="1" applyAlignment="1">
      <alignment horizontal="right" vertical="center"/>
    </xf>
    <xf numFmtId="0" fontId="9" fillId="2" borderId="20" xfId="0" applyFont="1" applyFill="1" applyBorder="1" applyAlignment="1">
      <alignment horizontal="right" vertical="center"/>
    </xf>
    <xf numFmtId="0" fontId="5" fillId="2" borderId="0" xfId="0" applyFont="1" applyFill="1" applyAlignment="1" applyProtection="1">
      <alignment horizontal="justify" vertical="top" wrapText="1"/>
    </xf>
    <xf numFmtId="0" fontId="7" fillId="2" borderId="0" xfId="0" applyFont="1" applyFill="1" applyAlignment="1" applyProtection="1">
      <alignment horizontal="justify" vertical="top" wrapText="1"/>
    </xf>
    <xf numFmtId="0" fontId="5" fillId="2" borderId="1" xfId="0" applyFont="1" applyFill="1" applyBorder="1" applyProtection="1"/>
    <xf numFmtId="0" fontId="37" fillId="2" borderId="0" xfId="0" applyFont="1" applyFill="1" applyAlignment="1" applyProtection="1">
      <alignment horizontal="justify" vertical="top" wrapText="1"/>
    </xf>
    <xf numFmtId="2" fontId="9" fillId="4" borderId="42" xfId="0" applyNumberFormat="1" applyFont="1" applyFill="1" applyBorder="1" applyAlignment="1" applyProtection="1">
      <alignment horizontal="center"/>
    </xf>
    <xf numFmtId="2" fontId="9" fillId="4" borderId="17" xfId="0" applyNumberFormat="1" applyFont="1" applyFill="1" applyBorder="1" applyAlignment="1" applyProtection="1">
      <alignment horizontal="center"/>
    </xf>
    <xf numFmtId="0" fontId="5" fillId="2" borderId="0" xfId="0" applyFont="1" applyFill="1" applyAlignment="1" applyProtection="1">
      <alignment horizontal="center"/>
    </xf>
    <xf numFmtId="0" fontId="5" fillId="2" borderId="0" xfId="0" applyFont="1" applyFill="1" applyAlignment="1" applyProtection="1">
      <alignment horizontal="center"/>
      <protection locked="0"/>
    </xf>
    <xf numFmtId="0" fontId="5" fillId="2" borderId="6"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23" xfId="0" applyFont="1" applyFill="1" applyBorder="1" applyAlignment="1" applyProtection="1">
      <alignment horizontal="left" vertical="center"/>
    </xf>
    <xf numFmtId="2" fontId="5" fillId="4" borderId="3" xfId="0" applyNumberFormat="1" applyFont="1" applyFill="1" applyBorder="1" applyAlignment="1" applyProtection="1">
      <alignment horizontal="center"/>
    </xf>
    <xf numFmtId="2" fontId="5" fillId="4" borderId="2" xfId="0" applyNumberFormat="1" applyFont="1" applyFill="1" applyBorder="1" applyAlignment="1" applyProtection="1">
      <alignment horizontal="center"/>
    </xf>
    <xf numFmtId="0" fontId="5" fillId="2" borderId="0" xfId="0" applyFont="1" applyFill="1" applyAlignment="1" applyProtection="1">
      <alignment horizontal="right" vertical="center" wrapText="1"/>
    </xf>
    <xf numFmtId="0" fontId="5" fillId="4" borderId="0" xfId="0" applyFont="1" applyFill="1" applyAlignment="1" applyProtection="1">
      <alignment horizontal="left" vertical="center" wrapText="1"/>
    </xf>
    <xf numFmtId="0" fontId="14" fillId="2" borderId="0" xfId="0" applyFont="1" applyFill="1" applyAlignment="1" applyProtection="1">
      <alignment horizontal="justify" vertical="top" wrapText="1"/>
    </xf>
    <xf numFmtId="0" fontId="5" fillId="2" borderId="7" xfId="0" applyFont="1" applyFill="1" applyBorder="1" applyAlignment="1" applyProtection="1">
      <alignment horizontal="left" vertical="center"/>
    </xf>
    <xf numFmtId="0" fontId="5" fillId="2" borderId="0" xfId="0" applyFont="1" applyFill="1" applyAlignment="1" applyProtection="1">
      <alignment horizontal="left" vertical="center"/>
    </xf>
    <xf numFmtId="0" fontId="5" fillId="2" borderId="10" xfId="0" applyFont="1" applyFill="1" applyBorder="1" applyAlignment="1" applyProtection="1">
      <alignment horizontal="left" vertical="center"/>
    </xf>
    <xf numFmtId="0" fontId="5" fillId="4" borderId="42" xfId="0" applyFont="1" applyFill="1" applyBorder="1" applyAlignment="1" applyProtection="1">
      <alignment horizontal="center"/>
    </xf>
    <xf numFmtId="0" fontId="5" fillId="4" borderId="41" xfId="0" applyFont="1" applyFill="1" applyBorder="1" applyAlignment="1" applyProtection="1">
      <alignment horizontal="center"/>
    </xf>
    <xf numFmtId="0" fontId="5" fillId="4" borderId="43" xfId="0" applyFont="1" applyFill="1" applyBorder="1" applyAlignment="1" applyProtection="1">
      <alignment horizontal="center"/>
    </xf>
    <xf numFmtId="0" fontId="7" fillId="2" borderId="3" xfId="0" applyFont="1" applyFill="1" applyBorder="1" applyAlignment="1" applyProtection="1">
      <alignment horizontal="justify" vertical="top" wrapText="1"/>
    </xf>
    <xf numFmtId="0" fontId="7" fillId="2" borderId="4" xfId="0" applyFont="1" applyFill="1" applyBorder="1" applyAlignment="1" applyProtection="1">
      <alignment horizontal="justify" vertical="top" wrapText="1"/>
    </xf>
    <xf numFmtId="0" fontId="7" fillId="2" borderId="2" xfId="0" applyFont="1" applyFill="1" applyBorder="1" applyAlignment="1" applyProtection="1">
      <alignment horizontal="justify" vertical="top" wrapText="1"/>
    </xf>
    <xf numFmtId="0" fontId="7" fillId="4" borderId="13" xfId="0" applyFont="1" applyFill="1" applyBorder="1" applyAlignment="1" applyProtection="1">
      <alignment horizontal="center" vertical="top" wrapText="1"/>
    </xf>
    <xf numFmtId="0" fontId="7" fillId="4" borderId="60" xfId="0" applyFont="1" applyFill="1" applyBorder="1" applyAlignment="1" applyProtection="1">
      <alignment horizontal="center" vertical="top" wrapText="1"/>
    </xf>
    <xf numFmtId="0" fontId="7" fillId="4" borderId="45" xfId="0" applyFont="1" applyFill="1" applyBorder="1" applyAlignment="1" applyProtection="1">
      <alignment horizontal="center" vertical="top" wrapText="1"/>
    </xf>
    <xf numFmtId="0" fontId="7" fillId="4" borderId="46" xfId="0" applyFont="1" applyFill="1" applyBorder="1" applyAlignment="1" applyProtection="1">
      <alignment horizontal="center" vertical="top" wrapText="1"/>
    </xf>
    <xf numFmtId="0" fontId="16" fillId="0" borderId="0" xfId="0" applyFont="1" applyAlignment="1" applyProtection="1">
      <alignment horizontal="center"/>
    </xf>
    <xf numFmtId="0" fontId="15" fillId="2" borderId="0" xfId="0" applyFont="1" applyFill="1" applyAlignment="1" applyProtection="1">
      <alignment horizontal="center"/>
    </xf>
    <xf numFmtId="0" fontId="9" fillId="2" borderId="6" xfId="0" applyFont="1" applyFill="1" applyBorder="1" applyAlignment="1" applyProtection="1">
      <alignment horizontal="left"/>
    </xf>
    <xf numFmtId="0" fontId="9" fillId="2" borderId="9" xfId="0" applyFont="1" applyFill="1" applyBorder="1" applyAlignment="1" applyProtection="1">
      <alignment horizontal="left"/>
    </xf>
    <xf numFmtId="0" fontId="9" fillId="2" borderId="23" xfId="0" applyFont="1" applyFill="1" applyBorder="1" applyAlignment="1" applyProtection="1">
      <alignment horizontal="left"/>
    </xf>
    <xf numFmtId="0" fontId="9" fillId="2" borderId="7" xfId="0" applyFont="1" applyFill="1" applyBorder="1" applyAlignment="1" applyProtection="1">
      <alignment horizontal="left"/>
    </xf>
    <xf numFmtId="0" fontId="9" fillId="2" borderId="0" xfId="0" applyFont="1" applyFill="1" applyBorder="1" applyAlignment="1" applyProtection="1">
      <alignment horizontal="left"/>
    </xf>
    <xf numFmtId="0" fontId="9" fillId="2" borderId="10" xfId="0" applyFont="1" applyFill="1" applyBorder="1" applyAlignment="1" applyProtection="1">
      <alignment horizontal="left"/>
    </xf>
    <xf numFmtId="0" fontId="9" fillId="3" borderId="36" xfId="0" applyFont="1" applyFill="1" applyBorder="1" applyAlignment="1" applyProtection="1">
      <alignment horizontal="left" vertical="center"/>
    </xf>
    <xf numFmtId="0" fontId="9" fillId="3" borderId="37" xfId="0" applyFont="1" applyFill="1" applyBorder="1" applyAlignment="1" applyProtection="1">
      <alignment horizontal="left" vertical="center"/>
    </xf>
    <xf numFmtId="0" fontId="9" fillId="3" borderId="38" xfId="0" applyFont="1" applyFill="1" applyBorder="1" applyAlignment="1" applyProtection="1">
      <alignment horizontal="left" vertical="center"/>
    </xf>
    <xf numFmtId="0" fontId="9" fillId="2" borderId="0" xfId="0" applyFont="1" applyFill="1" applyAlignment="1" applyProtection="1">
      <alignment horizontal="center"/>
    </xf>
    <xf numFmtId="166" fontId="5" fillId="4" borderId="3" xfId="0" applyNumberFormat="1" applyFont="1" applyFill="1" applyBorder="1" applyAlignment="1" applyProtection="1">
      <alignment horizontal="center"/>
    </xf>
    <xf numFmtId="166" fontId="5" fillId="4" borderId="2" xfId="0" applyNumberFormat="1" applyFont="1" applyFill="1" applyBorder="1" applyAlignment="1" applyProtection="1">
      <alignment horizontal="center"/>
    </xf>
    <xf numFmtId="0" fontId="5" fillId="2" borderId="0" xfId="0" applyFont="1" applyFill="1" applyAlignment="1" applyProtection="1">
      <alignment horizontal="left" vertical="center" wrapText="1"/>
    </xf>
    <xf numFmtId="0" fontId="5" fillId="2" borderId="0" xfId="0" applyFont="1" applyFill="1" applyAlignment="1" applyProtection="1">
      <alignment horizontal="left" vertical="top" wrapText="1"/>
    </xf>
    <xf numFmtId="0" fontId="5" fillId="2" borderId="0" xfId="0" applyFont="1" applyFill="1" applyAlignment="1" applyProtection="1">
      <alignment horizontal="center" vertical="top" wrapText="1"/>
    </xf>
    <xf numFmtId="0" fontId="6" fillId="2" borderId="39" xfId="0" applyFont="1" applyFill="1" applyBorder="1" applyAlignment="1" applyProtection="1">
      <alignment horizontal="left"/>
    </xf>
    <xf numFmtId="0" fontId="6" fillId="2" borderId="4" xfId="0" applyFont="1" applyFill="1" applyBorder="1" applyAlignment="1" applyProtection="1">
      <alignment horizontal="left"/>
    </xf>
    <xf numFmtId="0" fontId="6" fillId="2" borderId="2" xfId="0" applyFont="1" applyFill="1" applyBorder="1" applyAlignment="1" applyProtection="1">
      <alignment horizontal="left"/>
    </xf>
    <xf numFmtId="0" fontId="7" fillId="4" borderId="3" xfId="0" applyFont="1" applyFill="1" applyBorder="1" applyAlignment="1" applyProtection="1">
      <alignment horizontal="center"/>
    </xf>
    <xf numFmtId="0" fontId="7" fillId="4" borderId="4" xfId="0" applyFont="1" applyFill="1" applyBorder="1" applyAlignment="1" applyProtection="1">
      <alignment horizontal="center"/>
    </xf>
    <xf numFmtId="0" fontId="7" fillId="4" borderId="24" xfId="0" applyFont="1" applyFill="1" applyBorder="1" applyAlignment="1" applyProtection="1">
      <alignment horizontal="center"/>
    </xf>
    <xf numFmtId="0" fontId="6" fillId="2" borderId="47" xfId="0" applyFont="1" applyFill="1" applyBorder="1" applyAlignment="1" applyProtection="1"/>
    <xf numFmtId="0" fontId="6" fillId="2" borderId="1" xfId="0" applyFont="1" applyFill="1" applyBorder="1" applyAlignment="1" applyProtection="1"/>
    <xf numFmtId="0" fontId="39" fillId="2" borderId="1" xfId="0" applyFont="1" applyFill="1" applyBorder="1" applyAlignment="1" applyProtection="1">
      <alignment horizontal="center"/>
      <protection locked="0"/>
    </xf>
    <xf numFmtId="0" fontId="39" fillId="2" borderId="52" xfId="0" applyFont="1" applyFill="1" applyBorder="1" applyAlignment="1" applyProtection="1">
      <alignment horizontal="center"/>
      <protection locked="0"/>
    </xf>
    <xf numFmtId="0" fontId="6" fillId="2" borderId="59" xfId="0" applyFont="1" applyFill="1" applyBorder="1" applyAlignment="1" applyProtection="1"/>
    <xf numFmtId="0" fontId="6" fillId="2" borderId="16" xfId="0" applyFont="1" applyFill="1" applyBorder="1" applyAlignment="1" applyProtection="1"/>
    <xf numFmtId="0" fontId="39" fillId="2" borderId="16" xfId="0" applyFont="1" applyFill="1" applyBorder="1" applyAlignment="1" applyProtection="1">
      <alignment horizontal="center"/>
      <protection locked="0"/>
    </xf>
    <xf numFmtId="0" fontId="39" fillId="2" borderId="53" xfId="0" applyFont="1" applyFill="1" applyBorder="1" applyAlignment="1" applyProtection="1">
      <alignment horizontal="center"/>
      <protection locked="0"/>
    </xf>
    <xf numFmtId="0" fontId="9" fillId="3" borderId="8" xfId="0" applyFont="1" applyFill="1" applyBorder="1" applyAlignment="1">
      <alignment horizontal="center" vertical="center"/>
    </xf>
    <xf numFmtId="0" fontId="9" fillId="3" borderId="11"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9" fillId="3" borderId="5"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9" fillId="3" borderId="1" xfId="0" applyFont="1" applyFill="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4" fontId="6" fillId="0" borderId="3" xfId="0" applyNumberFormat="1" applyFont="1" applyBorder="1" applyAlignment="1">
      <alignment horizontal="right"/>
    </xf>
    <xf numFmtId="4" fontId="6" fillId="0" borderId="2" xfId="0" applyNumberFormat="1" applyFont="1" applyBorder="1" applyAlignment="1">
      <alignment horizontal="right"/>
    </xf>
    <xf numFmtId="0" fontId="5" fillId="3" borderId="3" xfId="0" applyFont="1" applyFill="1" applyBorder="1" applyAlignment="1">
      <alignment horizontal="center" vertical="top" wrapText="1"/>
    </xf>
    <xf numFmtId="0" fontId="5" fillId="3" borderId="2" xfId="0" applyFont="1" applyFill="1" applyBorder="1" applyAlignment="1">
      <alignment horizontal="center" vertical="top" wrapText="1"/>
    </xf>
    <xf numFmtId="4" fontId="6" fillId="0" borderId="3" xfId="0" applyNumberFormat="1" applyFont="1" applyBorder="1" applyAlignment="1">
      <alignment horizontal="center"/>
    </xf>
    <xf numFmtId="4" fontId="6" fillId="0" borderId="2" xfId="0" applyNumberFormat="1" applyFont="1" applyBorder="1" applyAlignment="1">
      <alignment horizontal="center"/>
    </xf>
    <xf numFmtId="44" fontId="0" fillId="0" borderId="3" xfId="30" applyFont="1" applyFill="1" applyBorder="1" applyAlignment="1" applyProtection="1">
      <alignment horizontal="center"/>
      <protection hidden="1"/>
    </xf>
    <xf numFmtId="44" fontId="0" fillId="0" borderId="4" xfId="30" applyFont="1" applyFill="1" applyBorder="1" applyAlignment="1" applyProtection="1">
      <alignment horizontal="center"/>
      <protection hidden="1"/>
    </xf>
    <xf numFmtId="44" fontId="0" fillId="0" borderId="2" xfId="30" applyFont="1" applyFill="1" applyBorder="1" applyAlignment="1" applyProtection="1">
      <alignment horizontal="center"/>
      <protection hidden="1"/>
    </xf>
    <xf numFmtId="44" fontId="0" fillId="0" borderId="3" xfId="30" applyFont="1" applyFill="1" applyBorder="1" applyAlignment="1" applyProtection="1">
      <alignment horizontal="center"/>
      <protection locked="0"/>
    </xf>
    <xf numFmtId="44" fontId="0" fillId="0" borderId="4" xfId="30" applyFont="1" applyFill="1" applyBorder="1" applyAlignment="1" applyProtection="1">
      <alignment horizontal="center"/>
      <protection locked="0"/>
    </xf>
    <xf numFmtId="44" fontId="0" fillId="0" borderId="24" xfId="30" applyFont="1" applyFill="1" applyBorder="1" applyAlignment="1" applyProtection="1">
      <alignment horizontal="center"/>
      <protection locked="0"/>
    </xf>
    <xf numFmtId="0" fontId="5" fillId="0" borderId="59" xfId="0" applyFont="1" applyBorder="1" applyAlignment="1" applyProtection="1">
      <alignment horizontal="center"/>
      <protection hidden="1"/>
    </xf>
    <xf numFmtId="0" fontId="5" fillId="0" borderId="16" xfId="0" applyFont="1" applyBorder="1" applyAlignment="1" applyProtection="1">
      <alignment horizontal="center"/>
      <protection hidden="1"/>
    </xf>
    <xf numFmtId="44" fontId="0" fillId="0" borderId="42" xfId="30" applyFont="1" applyFill="1" applyBorder="1" applyAlignment="1" applyProtection="1">
      <alignment horizontal="center"/>
      <protection hidden="1"/>
    </xf>
    <xf numFmtId="44" fontId="0" fillId="0" borderId="41" xfId="30" applyFont="1" applyFill="1" applyBorder="1" applyAlignment="1" applyProtection="1">
      <alignment horizontal="center"/>
      <protection hidden="1"/>
    </xf>
    <xf numFmtId="44" fontId="0" fillId="0" borderId="17" xfId="30" applyFont="1" applyFill="1" applyBorder="1" applyAlignment="1" applyProtection="1">
      <alignment horizontal="center"/>
      <protection hidden="1"/>
    </xf>
    <xf numFmtId="44" fontId="0" fillId="0" borderId="42" xfId="30" applyFont="1" applyFill="1" applyBorder="1" applyAlignment="1" applyProtection="1">
      <alignment horizontal="center"/>
      <protection locked="0"/>
    </xf>
    <xf numFmtId="44" fontId="0" fillId="0" borderId="41" xfId="30" applyFont="1" applyFill="1" applyBorder="1" applyAlignment="1" applyProtection="1">
      <alignment horizontal="center"/>
      <protection locked="0"/>
    </xf>
    <xf numFmtId="44" fontId="0" fillId="0" borderId="43" xfId="30" applyFont="1" applyFill="1" applyBorder="1" applyAlignment="1" applyProtection="1">
      <alignment horizontal="center"/>
      <protection locked="0"/>
    </xf>
    <xf numFmtId="0" fontId="23" fillId="8" borderId="36" xfId="0" applyFont="1" applyFill="1" applyBorder="1" applyAlignment="1">
      <alignment horizontal="center"/>
    </xf>
    <xf numFmtId="0" fontId="23" fillId="8" borderId="37" xfId="0" applyFont="1" applyFill="1" applyBorder="1" applyAlignment="1">
      <alignment horizontal="center"/>
    </xf>
    <xf numFmtId="0" fontId="23" fillId="8" borderId="38" xfId="0" applyFont="1" applyFill="1" applyBorder="1" applyAlignment="1">
      <alignment horizontal="center"/>
    </xf>
    <xf numFmtId="0" fontId="35" fillId="3" borderId="48" xfId="0" applyFont="1" applyFill="1" applyBorder="1" applyAlignment="1">
      <alignment horizontal="center" vertical="center" wrapText="1"/>
    </xf>
    <xf numFmtId="0" fontId="35" fillId="3" borderId="23" xfId="0" applyFont="1" applyFill="1" applyBorder="1" applyAlignment="1">
      <alignment horizontal="center" vertical="center" wrapText="1"/>
    </xf>
    <xf numFmtId="0" fontId="35" fillId="3" borderId="50" xfId="0" applyFont="1" applyFill="1" applyBorder="1" applyAlignment="1">
      <alignment horizontal="center" vertical="center" wrapText="1"/>
    </xf>
    <xf numFmtId="0" fontId="35" fillId="3" borderId="5" xfId="0" applyFont="1" applyFill="1" applyBorder="1" applyAlignment="1">
      <alignment horizontal="center" vertical="center" wrapText="1"/>
    </xf>
    <xf numFmtId="164" fontId="35" fillId="3" borderId="49" xfId="0" applyNumberFormat="1" applyFont="1" applyFill="1" applyBorder="1" applyAlignment="1">
      <alignment horizontal="center" vertical="center" wrapText="1"/>
    </xf>
    <xf numFmtId="164" fontId="35" fillId="3" borderId="51" xfId="0" applyNumberFormat="1"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5" fillId="3" borderId="24" xfId="0" applyFont="1" applyFill="1" applyBorder="1" applyAlignment="1">
      <alignment horizontal="center" vertical="center" wrapText="1"/>
    </xf>
    <xf numFmtId="0" fontId="5" fillId="0" borderId="47" xfId="0" applyFont="1" applyBorder="1" applyAlignment="1" applyProtection="1">
      <alignment horizontal="center"/>
      <protection hidden="1"/>
    </xf>
    <xf numFmtId="0" fontId="5" fillId="0" borderId="1" xfId="0" applyFont="1" applyBorder="1" applyAlignment="1" applyProtection="1">
      <alignment horizontal="center"/>
      <protection hidden="1"/>
    </xf>
    <xf numFmtId="2" fontId="5" fillId="0" borderId="47" xfId="0" applyNumberFormat="1" applyFont="1" applyBorder="1" applyAlignment="1" applyProtection="1">
      <alignment horizontal="center"/>
      <protection hidden="1"/>
    </xf>
    <xf numFmtId="2" fontId="5" fillId="0" borderId="1" xfId="0" applyNumberFormat="1" applyFont="1" applyBorder="1" applyAlignment="1" applyProtection="1">
      <alignment horizontal="center"/>
      <protection hidden="1"/>
    </xf>
    <xf numFmtId="44" fontId="0" fillId="0" borderId="1" xfId="30" applyFont="1" applyFill="1" applyBorder="1" applyAlignment="1" applyProtection="1">
      <alignment horizontal="center"/>
      <protection hidden="1"/>
    </xf>
    <xf numFmtId="44" fontId="0" fillId="0" borderId="16" xfId="30" applyFont="1" applyFill="1" applyBorder="1" applyAlignment="1" applyProtection="1">
      <alignment horizontal="center"/>
      <protection hidden="1"/>
    </xf>
    <xf numFmtId="44" fontId="0" fillId="0" borderId="1" xfId="30" applyFont="1" applyFill="1" applyBorder="1" applyAlignment="1" applyProtection="1">
      <alignment horizontal="center"/>
      <protection locked="0"/>
    </xf>
    <xf numFmtId="44" fontId="0" fillId="0" borderId="52" xfId="30" applyFont="1" applyFill="1" applyBorder="1" applyAlignment="1" applyProtection="1">
      <alignment horizont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14" fontId="29" fillId="0" borderId="3" xfId="0" applyNumberFormat="1" applyFont="1" applyBorder="1" applyAlignment="1" applyProtection="1">
      <alignment horizontal="left" vertical="center"/>
      <protection locked="0"/>
    </xf>
    <xf numFmtId="14" fontId="29" fillId="0" borderId="4" xfId="0" applyNumberFormat="1" applyFont="1" applyBorder="1" applyAlignment="1" applyProtection="1">
      <alignment horizontal="left" vertical="center"/>
      <protection locked="0"/>
    </xf>
    <xf numFmtId="14" fontId="29" fillId="0" borderId="2" xfId="0" applyNumberFormat="1" applyFont="1" applyBorder="1" applyAlignment="1" applyProtection="1">
      <alignment horizontal="left" vertical="center"/>
      <protection locked="0"/>
    </xf>
    <xf numFmtId="0" fontId="29" fillId="0" borderId="42"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29" fillId="0" borderId="42" xfId="0" applyFont="1" applyBorder="1" applyAlignment="1" applyProtection="1">
      <alignment horizontal="center" vertical="center" wrapText="1"/>
      <protection locked="0"/>
    </xf>
    <xf numFmtId="0" fontId="29" fillId="0" borderId="17" xfId="0" applyFont="1" applyBorder="1" applyAlignment="1" applyProtection="1">
      <alignment horizontal="center" vertical="center" wrapText="1"/>
      <protection locked="0"/>
    </xf>
    <xf numFmtId="0" fontId="29" fillId="0" borderId="42" xfId="0" applyFont="1" applyBorder="1" applyAlignment="1" applyProtection="1">
      <alignment horizontal="left"/>
      <protection locked="0"/>
    </xf>
    <xf numFmtId="0" fontId="29" fillId="0" borderId="41" xfId="0" applyFont="1" applyBorder="1" applyAlignment="1" applyProtection="1">
      <alignment horizontal="left"/>
      <protection locked="0"/>
    </xf>
    <xf numFmtId="0" fontId="29" fillId="0" borderId="17" xfId="0" applyFont="1" applyBorder="1" applyAlignment="1" applyProtection="1">
      <alignment horizontal="left"/>
      <protection locked="0"/>
    </xf>
    <xf numFmtId="0" fontId="1" fillId="0" borderId="0" xfId="0" applyFont="1" applyAlignment="1">
      <alignment horizontal="left" vertical="top" wrapText="1"/>
    </xf>
    <xf numFmtId="0" fontId="30" fillId="3" borderId="42" xfId="0" applyFont="1" applyFill="1" applyBorder="1" applyAlignment="1" applyProtection="1">
      <alignment horizontal="left" vertical="center" wrapText="1"/>
      <protection locked="0"/>
    </xf>
    <xf numFmtId="0" fontId="30" fillId="3" borderId="41" xfId="0" applyFont="1" applyFill="1" applyBorder="1" applyAlignment="1" applyProtection="1">
      <alignment horizontal="left" vertical="center" wrapText="1"/>
      <protection locked="0"/>
    </xf>
    <xf numFmtId="0" fontId="30" fillId="3" borderId="17" xfId="0" applyFont="1" applyFill="1" applyBorder="1" applyAlignment="1" applyProtection="1">
      <alignment horizontal="left" vertical="center" wrapText="1"/>
      <protection locked="0"/>
    </xf>
    <xf numFmtId="44" fontId="30" fillId="9" borderId="42" xfId="30" applyFont="1" applyFill="1" applyBorder="1" applyAlignment="1" applyProtection="1">
      <alignment horizontal="left" vertical="center"/>
      <protection locked="0"/>
    </xf>
    <xf numFmtId="44" fontId="30" fillId="9" borderId="41" xfId="30" applyFont="1" applyFill="1" applyBorder="1" applyAlignment="1" applyProtection="1">
      <alignment horizontal="left" vertical="center"/>
      <protection locked="0"/>
    </xf>
    <xf numFmtId="44" fontId="30" fillId="9" borderId="17" xfId="30" applyFont="1" applyFill="1" applyBorder="1" applyAlignment="1" applyProtection="1">
      <alignment horizontal="left" vertical="center"/>
      <protection locked="0"/>
    </xf>
    <xf numFmtId="0" fontId="29" fillId="0" borderId="8" xfId="0" applyFont="1" applyBorder="1" applyAlignment="1" applyProtection="1">
      <alignment horizontal="left" vertical="center" wrapText="1"/>
      <protection locked="0"/>
    </xf>
    <xf numFmtId="0" fontId="29" fillId="0" borderId="11"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44" fontId="30" fillId="0" borderId="8" xfId="30" applyFont="1" applyFill="1" applyBorder="1" applyAlignment="1" applyProtection="1">
      <alignment horizontal="left" vertical="center"/>
      <protection locked="0"/>
    </xf>
    <xf numFmtId="44" fontId="30" fillId="0" borderId="11" xfId="30" applyFont="1" applyFill="1" applyBorder="1" applyAlignment="1" applyProtection="1">
      <alignment horizontal="left" vertical="center"/>
      <protection locked="0"/>
    </xf>
    <xf numFmtId="44" fontId="30" fillId="0" borderId="5" xfId="30" applyFont="1" applyFill="1" applyBorder="1" applyAlignment="1" applyProtection="1">
      <alignment horizontal="left" vertical="center"/>
      <protection locked="0"/>
    </xf>
    <xf numFmtId="0" fontId="30" fillId="0" borderId="45" xfId="0" applyFont="1" applyBorder="1" applyAlignment="1" applyProtection="1">
      <alignment horizontal="left" vertical="center" wrapText="1"/>
      <protection locked="0"/>
    </xf>
    <xf numFmtId="0" fontId="30" fillId="0" borderId="37" xfId="0" applyFont="1" applyBorder="1" applyAlignment="1" applyProtection="1">
      <alignment horizontal="left" vertical="center" wrapText="1"/>
      <protection locked="0"/>
    </xf>
    <xf numFmtId="0" fontId="30" fillId="0" borderId="46" xfId="0" applyFont="1" applyBorder="1" applyAlignment="1" applyProtection="1">
      <alignment horizontal="left" vertical="center" wrapText="1"/>
      <protection locked="0"/>
    </xf>
    <xf numFmtId="44" fontId="29" fillId="0" borderId="45" xfId="30" applyFont="1" applyBorder="1" applyAlignment="1" applyProtection="1">
      <alignment horizontal="left" vertical="center"/>
      <protection locked="0"/>
    </xf>
    <xf numFmtId="44" fontId="29" fillId="0" borderId="37" xfId="30" applyFont="1" applyBorder="1" applyAlignment="1" applyProtection="1">
      <alignment horizontal="left" vertical="center"/>
      <protection locked="0"/>
    </xf>
    <xf numFmtId="44" fontId="29" fillId="0" borderId="46" xfId="30" applyFont="1" applyBorder="1" applyAlignment="1" applyProtection="1">
      <alignment horizontal="left" vertical="center"/>
      <protection locked="0"/>
    </xf>
    <xf numFmtId="0" fontId="30" fillId="0" borderId="55" xfId="0" applyFont="1" applyBorder="1" applyAlignment="1" applyProtection="1">
      <alignment horizontal="left" vertical="center"/>
      <protection locked="0"/>
    </xf>
    <xf numFmtId="0" fontId="30" fillId="0" borderId="54" xfId="0" applyFont="1" applyBorder="1" applyAlignment="1" applyProtection="1">
      <alignment horizontal="left" vertical="center"/>
      <protection locked="0"/>
    </xf>
    <xf numFmtId="164" fontId="29" fillId="0" borderId="55" xfId="0" applyNumberFormat="1" applyFont="1" applyBorder="1" applyAlignment="1" applyProtection="1">
      <alignment horizontal="left" vertical="center" wrapText="1"/>
      <protection locked="0"/>
    </xf>
    <xf numFmtId="164" fontId="29" fillId="0" borderId="21" xfId="0" applyNumberFormat="1" applyFont="1" applyBorder="1" applyAlignment="1" applyProtection="1">
      <alignment horizontal="left" vertical="center" wrapText="1"/>
      <protection locked="0"/>
    </xf>
    <xf numFmtId="164" fontId="29" fillId="0" borderId="54" xfId="0" applyNumberFormat="1" applyFont="1" applyBorder="1" applyAlignment="1" applyProtection="1">
      <alignment horizontal="left" vertical="center" wrapText="1"/>
      <protection locked="0"/>
    </xf>
    <xf numFmtId="44" fontId="31" fillId="3" borderId="56" xfId="30" applyFont="1" applyFill="1" applyBorder="1" applyAlignment="1" applyProtection="1">
      <alignment horizontal="left" vertical="center"/>
      <protection locked="0"/>
    </xf>
    <xf numFmtId="44" fontId="31" fillId="3" borderId="30" xfId="30" applyFont="1" applyFill="1" applyBorder="1" applyAlignment="1" applyProtection="1">
      <alignment horizontal="left" vertical="center"/>
      <protection locked="0"/>
    </xf>
    <xf numFmtId="44" fontId="31" fillId="3" borderId="57" xfId="30" applyFont="1" applyFill="1" applyBorder="1" applyAlignment="1" applyProtection="1">
      <alignment horizontal="left" vertical="center"/>
      <protection locked="0"/>
    </xf>
    <xf numFmtId="0" fontId="32" fillId="8" borderId="3" xfId="0" applyFont="1" applyFill="1" applyBorder="1" applyAlignment="1">
      <alignment horizontal="center"/>
    </xf>
    <xf numFmtId="0" fontId="32" fillId="8" borderId="4" xfId="0" applyFont="1" applyFill="1" applyBorder="1" applyAlignment="1">
      <alignment horizontal="center"/>
    </xf>
    <xf numFmtId="0" fontId="32" fillId="8" borderId="2" xfId="0" applyFont="1" applyFill="1" applyBorder="1" applyAlignment="1">
      <alignment horizont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3" xfId="0" applyFont="1" applyFill="1" applyBorder="1" applyAlignment="1" applyProtection="1">
      <alignment horizontal="left" vertical="center" wrapText="1"/>
      <protection locked="0"/>
    </xf>
    <xf numFmtId="0" fontId="30" fillId="3" borderId="4" xfId="0" applyFont="1" applyFill="1" applyBorder="1" applyAlignment="1" applyProtection="1">
      <alignment horizontal="left" vertical="center" wrapText="1"/>
      <protection locked="0"/>
    </xf>
    <xf numFmtId="0" fontId="30" fillId="3" borderId="2" xfId="0" applyFont="1" applyFill="1" applyBorder="1" applyAlignment="1" applyProtection="1">
      <alignment horizontal="left" vertical="center" wrapText="1"/>
      <protection locked="0"/>
    </xf>
    <xf numFmtId="44" fontId="30" fillId="9" borderId="3" xfId="30" applyFont="1" applyFill="1" applyBorder="1" applyAlignment="1" applyProtection="1">
      <alignment horizontal="left" vertical="center"/>
      <protection locked="0"/>
    </xf>
    <xf numFmtId="44" fontId="30" fillId="9" borderId="4" xfId="30" applyFont="1" applyFill="1" applyBorder="1" applyAlignment="1" applyProtection="1">
      <alignment horizontal="left" vertical="center"/>
      <protection locked="0"/>
    </xf>
    <xf numFmtId="44" fontId="30" fillId="9" borderId="2" xfId="30" applyFont="1" applyFill="1" applyBorder="1" applyAlignment="1" applyProtection="1">
      <alignment horizontal="left" vertical="center"/>
      <protection locked="0"/>
    </xf>
    <xf numFmtId="0" fontId="29" fillId="0" borderId="45" xfId="0" applyFont="1" applyBorder="1" applyAlignment="1" applyProtection="1">
      <alignment horizontal="left" vertical="center" wrapText="1"/>
      <protection locked="0"/>
    </xf>
    <xf numFmtId="0" fontId="29" fillId="0" borderId="37" xfId="0" applyFont="1" applyBorder="1" applyAlignment="1" applyProtection="1">
      <alignment horizontal="left" vertical="center" wrapText="1"/>
      <protection locked="0"/>
    </xf>
    <xf numFmtId="0" fontId="29" fillId="0" borderId="46" xfId="0" applyFont="1" applyBorder="1" applyAlignment="1" applyProtection="1">
      <alignment horizontal="left" vertical="center" wrapText="1"/>
      <protection locked="0"/>
    </xf>
    <xf numFmtId="0" fontId="30" fillId="3" borderId="56" xfId="0" applyFont="1" applyFill="1" applyBorder="1" applyAlignment="1" applyProtection="1">
      <alignment horizontal="left" vertical="center" wrapText="1"/>
      <protection locked="0"/>
    </xf>
    <xf numFmtId="0" fontId="30" fillId="3" borderId="30" xfId="0" applyFont="1" applyFill="1" applyBorder="1" applyAlignment="1" applyProtection="1">
      <alignment horizontal="left" vertical="center" wrapText="1"/>
      <protection locked="0"/>
    </xf>
    <xf numFmtId="0" fontId="30" fillId="3" borderId="57" xfId="0" applyFont="1" applyFill="1" applyBorder="1" applyAlignment="1" applyProtection="1">
      <alignment horizontal="left" vertical="center" wrapText="1"/>
      <protection locked="0"/>
    </xf>
    <xf numFmtId="0" fontId="26" fillId="0" borderId="39" xfId="0" applyFont="1" applyBorder="1" applyAlignment="1" applyProtection="1">
      <alignment horizontal="center"/>
      <protection locked="0"/>
    </xf>
    <xf numFmtId="0" fontId="26" fillId="0" borderId="2" xfId="0" applyFont="1" applyBorder="1" applyAlignment="1" applyProtection="1">
      <alignment horizontal="center"/>
      <protection locked="0"/>
    </xf>
    <xf numFmtId="0" fontId="26" fillId="0" borderId="40" xfId="0" applyFont="1" applyBorder="1" applyAlignment="1" applyProtection="1">
      <alignment horizontal="center"/>
      <protection locked="0"/>
    </xf>
    <xf numFmtId="0" fontId="26" fillId="0" borderId="17" xfId="0" applyFont="1" applyBorder="1" applyAlignment="1" applyProtection="1">
      <alignment horizontal="center"/>
      <protection locked="0"/>
    </xf>
    <xf numFmtId="0" fontId="30" fillId="3" borderId="42" xfId="0" applyFont="1" applyFill="1" applyBorder="1" applyAlignment="1" applyProtection="1">
      <alignment horizontal="left" vertical="center"/>
      <protection locked="0"/>
    </xf>
    <xf numFmtId="0" fontId="30" fillId="3" borderId="41" xfId="0" applyFont="1" applyFill="1" applyBorder="1" applyAlignment="1" applyProtection="1">
      <alignment horizontal="left" vertical="center"/>
      <protection locked="0"/>
    </xf>
    <xf numFmtId="0" fontId="30" fillId="3" borderId="17" xfId="0" applyFont="1" applyFill="1" applyBorder="1" applyAlignment="1" applyProtection="1">
      <alignment horizontal="left" vertical="center"/>
      <protection locked="0"/>
    </xf>
    <xf numFmtId="44" fontId="29" fillId="3" borderId="3" xfId="30" applyFont="1" applyFill="1" applyBorder="1" applyAlignment="1" applyProtection="1">
      <alignment horizontal="right" vertical="center"/>
      <protection locked="0"/>
    </xf>
    <xf numFmtId="44" fontId="29" fillId="3" borderId="4" xfId="30" applyFont="1" applyFill="1" applyBorder="1" applyAlignment="1" applyProtection="1">
      <alignment horizontal="right" vertical="center"/>
      <protection locked="0"/>
    </xf>
    <xf numFmtId="44" fontId="29" fillId="3" borderId="2" xfId="30" applyFont="1" applyFill="1" applyBorder="1" applyAlignment="1" applyProtection="1">
      <alignment horizontal="right" vertical="center"/>
      <protection locked="0"/>
    </xf>
    <xf numFmtId="0" fontId="24" fillId="3" borderId="48"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50" xfId="0" applyFont="1" applyFill="1" applyBorder="1" applyAlignment="1">
      <alignment horizontal="center" vertical="center"/>
    </xf>
    <xf numFmtId="0" fontId="24" fillId="3" borderId="5" xfId="0" applyFont="1" applyFill="1" applyBorder="1" applyAlignment="1">
      <alignment horizontal="center" vertical="center"/>
    </xf>
    <xf numFmtId="164" fontId="24" fillId="3" borderId="49" xfId="0" applyNumberFormat="1" applyFont="1" applyFill="1" applyBorder="1" applyAlignment="1">
      <alignment horizontal="center" vertical="center"/>
    </xf>
    <xf numFmtId="164" fontId="24" fillId="3" borderId="51" xfId="0" applyNumberFormat="1" applyFont="1" applyFill="1" applyBorder="1" applyAlignment="1">
      <alignment horizontal="center" vertical="center"/>
    </xf>
    <xf numFmtId="0" fontId="24" fillId="3" borderId="3"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24" xfId="0" applyFont="1" applyFill="1" applyBorder="1" applyAlignment="1">
      <alignment horizontal="center" vertical="center"/>
    </xf>
    <xf numFmtId="44" fontId="0" fillId="0" borderId="53" xfId="30" applyFont="1" applyFill="1" applyBorder="1" applyAlignment="1" applyProtection="1">
      <alignment horizontal="center"/>
      <protection hidden="1"/>
    </xf>
    <xf numFmtId="0" fontId="13" fillId="0" borderId="3" xfId="0" applyFont="1" applyBorder="1" applyAlignment="1" applyProtection="1">
      <alignment vertical="center" wrapText="1"/>
      <protection locked="0"/>
    </xf>
    <xf numFmtId="0" fontId="13" fillId="0" borderId="4"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24" xfId="0" applyFont="1" applyBorder="1" applyAlignment="1" applyProtection="1">
      <alignment horizontal="left" vertical="center"/>
      <protection locked="0"/>
    </xf>
    <xf numFmtId="0" fontId="24" fillId="0" borderId="0" xfId="0" applyFont="1" applyAlignment="1">
      <alignment horizontal="left"/>
    </xf>
    <xf numFmtId="0" fontId="0" fillId="0" borderId="0" xfId="0" applyAlignment="1">
      <alignment horizontal="left"/>
    </xf>
    <xf numFmtId="0" fontId="32" fillId="8" borderId="0" xfId="0" applyFont="1" applyFill="1" applyAlignment="1">
      <alignment horizontal="center" vertical="center"/>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0" fontId="32" fillId="8" borderId="45" xfId="0" applyFont="1" applyFill="1" applyBorder="1" applyAlignment="1">
      <alignment horizontal="center" vertical="center" wrapText="1"/>
    </xf>
    <xf numFmtId="0" fontId="32" fillId="8" borderId="37" xfId="0" applyFont="1" applyFill="1" applyBorder="1" applyAlignment="1">
      <alignment horizontal="center" vertical="center" wrapText="1"/>
    </xf>
    <xf numFmtId="0" fontId="32" fillId="8" borderId="46" xfId="0" applyFont="1" applyFill="1" applyBorder="1" applyAlignment="1">
      <alignment horizontal="center" vertical="center" wrapText="1"/>
    </xf>
    <xf numFmtId="0" fontId="32" fillId="8" borderId="45" xfId="0" applyFont="1" applyFill="1" applyBorder="1" applyAlignment="1">
      <alignment horizontal="center" vertical="center"/>
    </xf>
    <xf numFmtId="0" fontId="32" fillId="8" borderId="37" xfId="0" applyFont="1" applyFill="1" applyBorder="1" applyAlignment="1">
      <alignment horizontal="center" vertical="center"/>
    </xf>
    <xf numFmtId="0" fontId="32" fillId="8" borderId="38" xfId="0" applyFont="1" applyFill="1" applyBorder="1" applyAlignment="1">
      <alignment horizontal="center" vertical="center"/>
    </xf>
    <xf numFmtId="0" fontId="34" fillId="0" borderId="3" xfId="0" applyFont="1" applyBorder="1" applyAlignment="1" applyProtection="1">
      <alignment horizontal="left" vertical="center" wrapText="1"/>
      <protection locked="0"/>
    </xf>
    <xf numFmtId="0" fontId="34" fillId="0" borderId="4" xfId="0" applyFont="1" applyBorder="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0" fontId="36" fillId="8" borderId="36" xfId="0" applyFont="1" applyFill="1" applyBorder="1" applyAlignment="1">
      <alignment horizontal="center" vertical="center" wrapText="1"/>
    </xf>
    <xf numFmtId="0" fontId="36" fillId="8" borderId="37" xfId="0" applyFont="1" applyFill="1" applyBorder="1" applyAlignment="1">
      <alignment horizontal="center" vertical="center" wrapText="1"/>
    </xf>
    <xf numFmtId="0" fontId="36" fillId="8" borderId="38" xfId="0" applyFont="1" applyFill="1" applyBorder="1" applyAlignment="1">
      <alignment horizontal="center" vertical="center" wrapText="1"/>
    </xf>
    <xf numFmtId="0" fontId="24" fillId="0" borderId="39" xfId="0" applyFont="1" applyBorder="1" applyAlignment="1">
      <alignment horizontal="center" vertical="center"/>
    </xf>
    <xf numFmtId="0" fontId="24" fillId="0" borderId="4"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pplyProtection="1">
      <alignment horizontal="center" vertical="center"/>
      <protection hidden="1"/>
    </xf>
    <xf numFmtId="0" fontId="24" fillId="0" borderId="4" xfId="0" applyFont="1" applyBorder="1" applyAlignment="1" applyProtection="1">
      <alignment horizontal="center" vertical="center"/>
      <protection hidden="1"/>
    </xf>
    <xf numFmtId="0" fontId="24" fillId="0" borderId="24" xfId="0" applyFont="1" applyBorder="1" applyAlignment="1" applyProtection="1">
      <alignment horizontal="center" vertical="center"/>
      <protection hidden="1"/>
    </xf>
    <xf numFmtId="165" fontId="24" fillId="0" borderId="3" xfId="0" applyNumberFormat="1" applyFont="1" applyBorder="1" applyAlignment="1" applyProtection="1">
      <alignment horizontal="center" vertical="center"/>
      <protection hidden="1"/>
    </xf>
    <xf numFmtId="165" fontId="24" fillId="0" borderId="4" xfId="0" applyNumberFormat="1" applyFont="1" applyBorder="1" applyAlignment="1" applyProtection="1">
      <alignment horizontal="center" vertical="center"/>
      <protection hidden="1"/>
    </xf>
    <xf numFmtId="165" fontId="24" fillId="0" borderId="24" xfId="0" applyNumberFormat="1" applyFont="1" applyBorder="1" applyAlignment="1" applyProtection="1">
      <alignment horizontal="center" vertical="center"/>
      <protection hidden="1"/>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24" fillId="0" borderId="17" xfId="0" applyFont="1" applyBorder="1" applyAlignment="1">
      <alignment horizontal="center" vertical="center"/>
    </xf>
    <xf numFmtId="0" fontId="24" fillId="0" borderId="42" xfId="0" applyFont="1" applyBorder="1" applyAlignment="1" applyProtection="1">
      <alignment horizontal="center" vertical="center"/>
      <protection hidden="1"/>
    </xf>
    <xf numFmtId="0" fontId="24" fillId="0" borderId="41" xfId="0" applyFont="1" applyBorder="1" applyAlignment="1" applyProtection="1">
      <alignment horizontal="center" vertical="center"/>
      <protection hidden="1"/>
    </xf>
    <xf numFmtId="0" fontId="24" fillId="0" borderId="43" xfId="0" applyFont="1" applyBorder="1" applyAlignment="1" applyProtection="1">
      <alignment horizontal="center" vertical="center"/>
      <protection hidden="1"/>
    </xf>
  </cellXfs>
  <cellStyles count="31">
    <cellStyle name="Čiarka" xfId="29" builtinId="3"/>
    <cellStyle name="Hypertextové prepojenie" xfId="2" builtinId="8" hidden="1"/>
    <cellStyle name="Hypertextové prepojenie" xfId="4" builtinId="8" hidden="1"/>
    <cellStyle name="Hypertextové prepojenie" xfId="6" builtinId="8" hidden="1"/>
    <cellStyle name="Hypertextové prepojenie" xfId="8" builtinId="8" hidden="1"/>
    <cellStyle name="Hypertextové prepojenie" xfId="10" builtinId="8" hidden="1"/>
    <cellStyle name="Hypertextové prepojenie" xfId="12" builtinId="8" hidden="1"/>
    <cellStyle name="Hypertextové prepojenie" xfId="14" builtinId="8" hidden="1"/>
    <cellStyle name="Hypertextové prepojenie" xfId="16" builtinId="8" hidden="1"/>
    <cellStyle name="Hypertextové prepojenie" xfId="18" builtinId="8" hidden="1"/>
    <cellStyle name="Hypertextové prepojenie" xfId="20" builtinId="8" hidden="1"/>
    <cellStyle name="Hypertextové prepojenie" xfId="22" builtinId="8" hidden="1"/>
    <cellStyle name="Hypertextové prepojenie" xfId="24" builtinId="8" hidden="1"/>
    <cellStyle name="Mena" xfId="30" builtinId="4"/>
    <cellStyle name="Normálna 2" xfId="1"/>
    <cellStyle name="Normálna 3" xfId="27"/>
    <cellStyle name="Normálna 4" xfId="28"/>
    <cellStyle name="Normálna 6" xfId="26"/>
    <cellStyle name="Normálne" xfId="0" builtinId="0"/>
    <cellStyle name="Použité hypertextové prepojenie" xfId="3" builtinId="9" hidden="1"/>
    <cellStyle name="Použité hypertextové prepojenie" xfId="5" builtinId="9" hidden="1"/>
    <cellStyle name="Použité hypertextové prepojenie" xfId="7" builtinId="9" hidden="1"/>
    <cellStyle name="Použité hypertextové prepojenie" xfId="9" builtinId="9" hidden="1"/>
    <cellStyle name="Použité hypertextové prepojenie" xfId="11" builtinId="9" hidden="1"/>
    <cellStyle name="Použité hypertextové prepojenie" xfId="13" builtinId="9" hidden="1"/>
    <cellStyle name="Použité hypertextové prepojenie" xfId="15" builtinId="9" hidden="1"/>
    <cellStyle name="Použité hypertextové prepojenie" xfId="17" builtinId="9" hidden="1"/>
    <cellStyle name="Použité hypertextové prepojenie" xfId="19" builtinId="9" hidden="1"/>
    <cellStyle name="Použité hypertextové prepojenie" xfId="21" builtinId="9" hidden="1"/>
    <cellStyle name="Použité hypertextové prepojenie" xfId="23" builtinId="9" hidden="1"/>
    <cellStyle name="Použité hypertextové prepojenie" xfId="25" builtinId="9" hidden="1"/>
  </cellStyles>
  <dxfs count="118">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b/>
        <i val="0"/>
      </font>
      <fill>
        <patternFill>
          <bgColor theme="5" tint="0.39994506668294322"/>
        </patternFill>
      </fill>
    </dxf>
    <dxf>
      <font>
        <color rgb="FF006100"/>
      </font>
      <fill>
        <patternFill>
          <bgColor rgb="FFC6EF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E6A2A2"/>
      <color rgb="FFFCF6F6"/>
      <color rgb="FFF6E7E6"/>
      <color rgb="FFDE8686"/>
      <color rgb="FFFF9966"/>
      <color rgb="FFEF720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838200</xdr:colOff>
      <xdr:row>0</xdr:row>
      <xdr:rowOff>120650</xdr:rowOff>
    </xdr:from>
    <xdr:to>
      <xdr:col>3</xdr:col>
      <xdr:colOff>5602433</xdr:colOff>
      <xdr:row>1</xdr:row>
      <xdr:rowOff>234950</xdr:rowOff>
    </xdr:to>
    <xdr:pic>
      <xdr:nvPicPr>
        <xdr:cNvPr id="2" name="Obrázok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4050" y="120650"/>
          <a:ext cx="4764233" cy="400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urbelova\Desktop\7_2023_KZ%20N.%20Ru&#382;bach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4_ODB_NP_2/0403_NP_TOS/040302_PROJEKT_ROZPOCET_ZMENY/6_ZMENY/&#381;iados&#357;_o_zmenu_&#269;.10_Pred&#314;&#382;enie%20NP+DOP%20aktivita/04_Pr&#237;ru&#269;ka%20pre%20spolupracuj&#250;ce%20subjekty/Pr&#237;loha%20&#269;.%20_1%20a%202%20Prac.%20v&#253;kaz_&#381;iados&#357;%20o%20transf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árok5"/>
      <sheetName val="číselníky"/>
    </sheetNames>
    <sheetDataSet>
      <sheetData sheetId="0" refreshError="1"/>
      <sheetData sheetId="1">
        <row r="2">
          <cell r="B2" t="str">
            <v>Poskytovateľ</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k vypĺňaniu"/>
      <sheetName val="Príloha č. 2"/>
      <sheetName val="Príloha č. 1"/>
      <sheetName val="Príloha č. 1 naše"/>
      <sheetName val="KZ FM"/>
      <sheetName val="pomocné"/>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ilka Eva" refreshedDate="45161.55497002315" createdVersion="5" refreshedVersion="5" minRefreshableVersion="3" recordCount="302">
  <cacheSource type="worksheet">
    <worksheetSource ref="B12:C314" sheet="pomocné"/>
  </cacheSource>
  <cacheFields count="2">
    <cacheField name="Počet obcí" numFmtId="0">
      <sharedItems containsSemiMixedTypes="0" containsString="0" containsNumber="1" containsInteger="1" minValue="1" maxValue="6"/>
    </cacheField>
    <cacheField name="Počet OPA" numFmtId="0">
      <sharedItems containsSemiMixedTypes="0" containsString="0" containsNumber="1" containsInteger="1" minValue="1" maxValue="110" count="48">
        <n v="1"/>
        <n v="2"/>
        <n v="3"/>
        <n v="4"/>
        <n v="5"/>
        <n v="6"/>
        <n v="7"/>
        <n v="8"/>
        <n v="9"/>
        <n v="10"/>
        <n v="11"/>
        <n v="12"/>
        <n v="13"/>
        <n v="14"/>
        <n v="15"/>
        <n v="16"/>
        <n v="18"/>
        <n v="19"/>
        <n v="20"/>
        <n v="21"/>
        <n v="22"/>
        <n v="23"/>
        <n v="24"/>
        <n v="25"/>
        <n v="26"/>
        <n v="28"/>
        <n v="29"/>
        <n v="30"/>
        <n v="31"/>
        <n v="32"/>
        <n v="33"/>
        <n v="35"/>
        <n v="36"/>
        <n v="38"/>
        <n v="39"/>
        <n v="40"/>
        <n v="42"/>
        <n v="43"/>
        <n v="44"/>
        <n v="45"/>
        <n v="49"/>
        <n v="50"/>
        <n v="58"/>
        <n v="60"/>
        <n v="82"/>
        <n v="85"/>
        <n v="94"/>
        <n v="11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2">
  <r>
    <n v="1"/>
    <x v="0"/>
  </r>
  <r>
    <n v="1"/>
    <x v="0"/>
  </r>
  <r>
    <n v="1"/>
    <x v="0"/>
  </r>
  <r>
    <n v="1"/>
    <x v="0"/>
  </r>
  <r>
    <n v="1"/>
    <x v="0"/>
  </r>
  <r>
    <n v="1"/>
    <x v="0"/>
  </r>
  <r>
    <n v="1"/>
    <x v="0"/>
  </r>
  <r>
    <n v="1"/>
    <x v="0"/>
  </r>
  <r>
    <n v="1"/>
    <x v="0"/>
  </r>
  <r>
    <n v="1"/>
    <x v="0"/>
  </r>
  <r>
    <n v="1"/>
    <x v="0"/>
  </r>
  <r>
    <n v="1"/>
    <x v="0"/>
  </r>
  <r>
    <n v="1"/>
    <x v="0"/>
  </r>
  <r>
    <n v="1"/>
    <x v="0"/>
  </r>
  <r>
    <n v="1"/>
    <x v="0"/>
  </r>
  <r>
    <n v="1"/>
    <x v="0"/>
  </r>
  <r>
    <n v="1"/>
    <x v="0"/>
  </r>
  <r>
    <n v="1"/>
    <x v="0"/>
  </r>
  <r>
    <n v="1"/>
    <x v="0"/>
  </r>
  <r>
    <n v="1"/>
    <x v="0"/>
  </r>
  <r>
    <n v="1"/>
    <x v="0"/>
  </r>
  <r>
    <n v="1"/>
    <x v="1"/>
  </r>
  <r>
    <n v="1"/>
    <x v="1"/>
  </r>
  <r>
    <n v="1"/>
    <x v="1"/>
  </r>
  <r>
    <n v="1"/>
    <x v="1"/>
  </r>
  <r>
    <n v="1"/>
    <x v="1"/>
  </r>
  <r>
    <n v="1"/>
    <x v="1"/>
  </r>
  <r>
    <n v="1"/>
    <x v="1"/>
  </r>
  <r>
    <n v="1"/>
    <x v="1"/>
  </r>
  <r>
    <n v="1"/>
    <x v="1"/>
  </r>
  <r>
    <n v="1"/>
    <x v="1"/>
  </r>
  <r>
    <n v="1"/>
    <x v="1"/>
  </r>
  <r>
    <n v="1"/>
    <x v="1"/>
  </r>
  <r>
    <n v="1"/>
    <x v="1"/>
  </r>
  <r>
    <n v="1"/>
    <x v="1"/>
  </r>
  <r>
    <n v="1"/>
    <x v="1"/>
  </r>
  <r>
    <n v="1"/>
    <x v="1"/>
  </r>
  <r>
    <n v="1"/>
    <x v="1"/>
  </r>
  <r>
    <n v="1"/>
    <x v="1"/>
  </r>
  <r>
    <n v="1"/>
    <x v="1"/>
  </r>
  <r>
    <n v="1"/>
    <x v="1"/>
  </r>
  <r>
    <n v="1"/>
    <x v="1"/>
  </r>
  <r>
    <n v="1"/>
    <x v="2"/>
  </r>
  <r>
    <n v="1"/>
    <x v="2"/>
  </r>
  <r>
    <n v="1"/>
    <x v="2"/>
  </r>
  <r>
    <n v="1"/>
    <x v="2"/>
  </r>
  <r>
    <n v="1"/>
    <x v="2"/>
  </r>
  <r>
    <n v="1"/>
    <x v="2"/>
  </r>
  <r>
    <n v="1"/>
    <x v="2"/>
  </r>
  <r>
    <n v="1"/>
    <x v="2"/>
  </r>
  <r>
    <n v="1"/>
    <x v="2"/>
  </r>
  <r>
    <n v="1"/>
    <x v="2"/>
  </r>
  <r>
    <n v="1"/>
    <x v="2"/>
  </r>
  <r>
    <n v="1"/>
    <x v="2"/>
  </r>
  <r>
    <n v="1"/>
    <x v="2"/>
  </r>
  <r>
    <n v="1"/>
    <x v="2"/>
  </r>
  <r>
    <n v="1"/>
    <x v="2"/>
  </r>
  <r>
    <n v="1"/>
    <x v="2"/>
  </r>
  <r>
    <n v="1"/>
    <x v="2"/>
  </r>
  <r>
    <n v="1"/>
    <x v="2"/>
  </r>
  <r>
    <n v="1"/>
    <x v="2"/>
  </r>
  <r>
    <n v="1"/>
    <x v="2"/>
  </r>
  <r>
    <n v="1"/>
    <x v="2"/>
  </r>
  <r>
    <n v="1"/>
    <x v="2"/>
  </r>
  <r>
    <n v="1"/>
    <x v="3"/>
  </r>
  <r>
    <n v="1"/>
    <x v="3"/>
  </r>
  <r>
    <n v="1"/>
    <x v="3"/>
  </r>
  <r>
    <n v="1"/>
    <x v="3"/>
  </r>
  <r>
    <n v="1"/>
    <x v="3"/>
  </r>
  <r>
    <n v="1"/>
    <x v="3"/>
  </r>
  <r>
    <n v="1"/>
    <x v="3"/>
  </r>
  <r>
    <n v="1"/>
    <x v="3"/>
  </r>
  <r>
    <n v="1"/>
    <x v="3"/>
  </r>
  <r>
    <n v="1"/>
    <x v="3"/>
  </r>
  <r>
    <n v="1"/>
    <x v="3"/>
  </r>
  <r>
    <n v="1"/>
    <x v="3"/>
  </r>
  <r>
    <n v="1"/>
    <x v="3"/>
  </r>
  <r>
    <n v="1"/>
    <x v="3"/>
  </r>
  <r>
    <n v="1"/>
    <x v="3"/>
  </r>
  <r>
    <n v="1"/>
    <x v="3"/>
  </r>
  <r>
    <n v="1"/>
    <x v="3"/>
  </r>
  <r>
    <n v="1"/>
    <x v="3"/>
  </r>
  <r>
    <n v="1"/>
    <x v="3"/>
  </r>
  <r>
    <n v="1"/>
    <x v="3"/>
  </r>
  <r>
    <n v="1"/>
    <x v="3"/>
  </r>
  <r>
    <n v="1"/>
    <x v="3"/>
  </r>
  <r>
    <n v="1"/>
    <x v="3"/>
  </r>
  <r>
    <n v="1"/>
    <x v="3"/>
  </r>
  <r>
    <n v="1"/>
    <x v="3"/>
  </r>
  <r>
    <n v="1"/>
    <x v="3"/>
  </r>
  <r>
    <n v="1"/>
    <x v="3"/>
  </r>
  <r>
    <n v="1"/>
    <x v="3"/>
  </r>
  <r>
    <n v="1"/>
    <x v="3"/>
  </r>
  <r>
    <n v="1"/>
    <x v="4"/>
  </r>
  <r>
    <n v="1"/>
    <x v="4"/>
  </r>
  <r>
    <n v="1"/>
    <x v="4"/>
  </r>
  <r>
    <n v="1"/>
    <x v="4"/>
  </r>
  <r>
    <n v="1"/>
    <x v="4"/>
  </r>
  <r>
    <n v="1"/>
    <x v="4"/>
  </r>
  <r>
    <n v="1"/>
    <x v="4"/>
  </r>
  <r>
    <n v="1"/>
    <x v="4"/>
  </r>
  <r>
    <n v="1"/>
    <x v="4"/>
  </r>
  <r>
    <n v="1"/>
    <x v="4"/>
  </r>
  <r>
    <n v="1"/>
    <x v="4"/>
  </r>
  <r>
    <n v="1"/>
    <x v="4"/>
  </r>
  <r>
    <n v="1"/>
    <x v="4"/>
  </r>
  <r>
    <n v="1"/>
    <x v="4"/>
  </r>
  <r>
    <n v="1"/>
    <x v="4"/>
  </r>
  <r>
    <n v="1"/>
    <x v="4"/>
  </r>
  <r>
    <n v="1"/>
    <x v="4"/>
  </r>
  <r>
    <n v="1"/>
    <x v="4"/>
  </r>
  <r>
    <n v="1"/>
    <x v="4"/>
  </r>
  <r>
    <n v="1"/>
    <x v="5"/>
  </r>
  <r>
    <n v="1"/>
    <x v="5"/>
  </r>
  <r>
    <n v="1"/>
    <x v="5"/>
  </r>
  <r>
    <n v="1"/>
    <x v="5"/>
  </r>
  <r>
    <n v="1"/>
    <x v="5"/>
  </r>
  <r>
    <n v="1"/>
    <x v="5"/>
  </r>
  <r>
    <n v="1"/>
    <x v="5"/>
  </r>
  <r>
    <n v="1"/>
    <x v="5"/>
  </r>
  <r>
    <n v="1"/>
    <x v="5"/>
  </r>
  <r>
    <n v="1"/>
    <x v="5"/>
  </r>
  <r>
    <n v="1"/>
    <x v="5"/>
  </r>
  <r>
    <n v="1"/>
    <x v="5"/>
  </r>
  <r>
    <n v="1"/>
    <x v="5"/>
  </r>
  <r>
    <n v="1"/>
    <x v="5"/>
  </r>
  <r>
    <n v="1"/>
    <x v="5"/>
  </r>
  <r>
    <n v="1"/>
    <x v="5"/>
  </r>
  <r>
    <n v="1"/>
    <x v="5"/>
  </r>
  <r>
    <n v="1"/>
    <x v="5"/>
  </r>
  <r>
    <n v="1"/>
    <x v="5"/>
  </r>
  <r>
    <n v="2"/>
    <x v="5"/>
  </r>
  <r>
    <n v="1"/>
    <x v="6"/>
  </r>
  <r>
    <n v="1"/>
    <x v="6"/>
  </r>
  <r>
    <n v="1"/>
    <x v="6"/>
  </r>
  <r>
    <n v="1"/>
    <x v="6"/>
  </r>
  <r>
    <n v="1"/>
    <x v="6"/>
  </r>
  <r>
    <n v="1"/>
    <x v="6"/>
  </r>
  <r>
    <n v="1"/>
    <x v="6"/>
  </r>
  <r>
    <n v="1"/>
    <x v="6"/>
  </r>
  <r>
    <n v="1"/>
    <x v="6"/>
  </r>
  <r>
    <n v="1"/>
    <x v="6"/>
  </r>
  <r>
    <n v="1"/>
    <x v="6"/>
  </r>
  <r>
    <n v="1"/>
    <x v="6"/>
  </r>
  <r>
    <n v="1"/>
    <x v="6"/>
  </r>
  <r>
    <n v="1"/>
    <x v="6"/>
  </r>
  <r>
    <n v="1"/>
    <x v="6"/>
  </r>
  <r>
    <n v="1"/>
    <x v="7"/>
  </r>
  <r>
    <n v="1"/>
    <x v="7"/>
  </r>
  <r>
    <n v="1"/>
    <x v="7"/>
  </r>
  <r>
    <n v="1"/>
    <x v="7"/>
  </r>
  <r>
    <n v="1"/>
    <x v="7"/>
  </r>
  <r>
    <n v="1"/>
    <x v="7"/>
  </r>
  <r>
    <n v="1"/>
    <x v="7"/>
  </r>
  <r>
    <n v="1"/>
    <x v="7"/>
  </r>
  <r>
    <n v="1"/>
    <x v="7"/>
  </r>
  <r>
    <n v="1"/>
    <x v="7"/>
  </r>
  <r>
    <n v="1"/>
    <x v="7"/>
  </r>
  <r>
    <n v="1"/>
    <x v="7"/>
  </r>
  <r>
    <n v="1"/>
    <x v="7"/>
  </r>
  <r>
    <n v="1"/>
    <x v="7"/>
  </r>
  <r>
    <n v="1"/>
    <x v="7"/>
  </r>
  <r>
    <n v="1"/>
    <x v="8"/>
  </r>
  <r>
    <n v="1"/>
    <x v="8"/>
  </r>
  <r>
    <n v="1"/>
    <x v="8"/>
  </r>
  <r>
    <n v="1"/>
    <x v="8"/>
  </r>
  <r>
    <n v="1"/>
    <x v="8"/>
  </r>
  <r>
    <n v="1"/>
    <x v="8"/>
  </r>
  <r>
    <n v="1"/>
    <x v="8"/>
  </r>
  <r>
    <n v="1"/>
    <x v="8"/>
  </r>
  <r>
    <n v="1"/>
    <x v="8"/>
  </r>
  <r>
    <n v="1"/>
    <x v="9"/>
  </r>
  <r>
    <n v="1"/>
    <x v="9"/>
  </r>
  <r>
    <n v="1"/>
    <x v="9"/>
  </r>
  <r>
    <n v="1"/>
    <x v="9"/>
  </r>
  <r>
    <n v="1"/>
    <x v="9"/>
  </r>
  <r>
    <n v="1"/>
    <x v="9"/>
  </r>
  <r>
    <n v="1"/>
    <x v="9"/>
  </r>
  <r>
    <n v="1"/>
    <x v="9"/>
  </r>
  <r>
    <n v="1"/>
    <x v="9"/>
  </r>
  <r>
    <n v="1"/>
    <x v="9"/>
  </r>
  <r>
    <n v="1"/>
    <x v="9"/>
  </r>
  <r>
    <n v="1"/>
    <x v="9"/>
  </r>
  <r>
    <n v="1"/>
    <x v="9"/>
  </r>
  <r>
    <n v="1"/>
    <x v="9"/>
  </r>
  <r>
    <n v="1"/>
    <x v="10"/>
  </r>
  <r>
    <n v="1"/>
    <x v="10"/>
  </r>
  <r>
    <n v="1"/>
    <x v="10"/>
  </r>
  <r>
    <n v="1"/>
    <x v="11"/>
  </r>
  <r>
    <n v="1"/>
    <x v="11"/>
  </r>
  <r>
    <n v="1"/>
    <x v="11"/>
  </r>
  <r>
    <n v="1"/>
    <x v="11"/>
  </r>
  <r>
    <n v="1"/>
    <x v="11"/>
  </r>
  <r>
    <n v="1"/>
    <x v="11"/>
  </r>
  <r>
    <n v="1"/>
    <x v="11"/>
  </r>
  <r>
    <n v="1"/>
    <x v="11"/>
  </r>
  <r>
    <n v="1"/>
    <x v="11"/>
  </r>
  <r>
    <n v="1"/>
    <x v="11"/>
  </r>
  <r>
    <n v="1"/>
    <x v="11"/>
  </r>
  <r>
    <n v="1"/>
    <x v="11"/>
  </r>
  <r>
    <n v="1"/>
    <x v="11"/>
  </r>
  <r>
    <n v="1"/>
    <x v="11"/>
  </r>
  <r>
    <n v="1"/>
    <x v="12"/>
  </r>
  <r>
    <n v="1"/>
    <x v="12"/>
  </r>
  <r>
    <n v="1"/>
    <x v="12"/>
  </r>
  <r>
    <n v="1"/>
    <x v="12"/>
  </r>
  <r>
    <n v="1"/>
    <x v="12"/>
  </r>
  <r>
    <n v="1"/>
    <x v="12"/>
  </r>
  <r>
    <n v="1"/>
    <x v="12"/>
  </r>
  <r>
    <n v="1"/>
    <x v="12"/>
  </r>
  <r>
    <n v="1"/>
    <x v="12"/>
  </r>
  <r>
    <n v="1"/>
    <x v="13"/>
  </r>
  <r>
    <n v="1"/>
    <x v="13"/>
  </r>
  <r>
    <n v="1"/>
    <x v="14"/>
  </r>
  <r>
    <n v="1"/>
    <x v="14"/>
  </r>
  <r>
    <n v="1"/>
    <x v="14"/>
  </r>
  <r>
    <n v="1"/>
    <x v="14"/>
  </r>
  <r>
    <n v="1"/>
    <x v="14"/>
  </r>
  <r>
    <n v="1"/>
    <x v="14"/>
  </r>
  <r>
    <n v="1"/>
    <x v="15"/>
  </r>
  <r>
    <n v="1"/>
    <x v="15"/>
  </r>
  <r>
    <n v="1"/>
    <x v="15"/>
  </r>
  <r>
    <n v="1"/>
    <x v="16"/>
  </r>
  <r>
    <n v="1"/>
    <x v="16"/>
  </r>
  <r>
    <n v="1"/>
    <x v="16"/>
  </r>
  <r>
    <n v="1"/>
    <x v="17"/>
  </r>
  <r>
    <n v="1"/>
    <x v="17"/>
  </r>
  <r>
    <n v="1"/>
    <x v="18"/>
  </r>
  <r>
    <n v="1"/>
    <x v="18"/>
  </r>
  <r>
    <n v="1"/>
    <x v="18"/>
  </r>
  <r>
    <n v="1"/>
    <x v="18"/>
  </r>
  <r>
    <n v="1"/>
    <x v="18"/>
  </r>
  <r>
    <n v="1"/>
    <x v="18"/>
  </r>
  <r>
    <n v="1"/>
    <x v="18"/>
  </r>
  <r>
    <n v="1"/>
    <x v="18"/>
  </r>
  <r>
    <n v="1"/>
    <x v="18"/>
  </r>
  <r>
    <n v="1"/>
    <x v="18"/>
  </r>
  <r>
    <n v="1"/>
    <x v="19"/>
  </r>
  <r>
    <n v="1"/>
    <x v="20"/>
  </r>
  <r>
    <n v="1"/>
    <x v="20"/>
  </r>
  <r>
    <n v="1"/>
    <x v="21"/>
  </r>
  <r>
    <n v="1"/>
    <x v="21"/>
  </r>
  <r>
    <n v="1"/>
    <x v="22"/>
  </r>
  <r>
    <n v="1"/>
    <x v="22"/>
  </r>
  <r>
    <n v="1"/>
    <x v="23"/>
  </r>
  <r>
    <n v="1"/>
    <x v="23"/>
  </r>
  <r>
    <n v="1"/>
    <x v="23"/>
  </r>
  <r>
    <n v="1"/>
    <x v="23"/>
  </r>
  <r>
    <n v="1"/>
    <x v="23"/>
  </r>
  <r>
    <n v="1"/>
    <x v="24"/>
  </r>
  <r>
    <n v="1"/>
    <x v="24"/>
  </r>
  <r>
    <n v="1"/>
    <x v="24"/>
  </r>
  <r>
    <n v="1"/>
    <x v="24"/>
  </r>
  <r>
    <n v="1"/>
    <x v="24"/>
  </r>
  <r>
    <n v="1"/>
    <x v="25"/>
  </r>
  <r>
    <n v="1"/>
    <x v="26"/>
  </r>
  <r>
    <n v="1"/>
    <x v="27"/>
  </r>
  <r>
    <n v="1"/>
    <x v="27"/>
  </r>
  <r>
    <n v="1"/>
    <x v="27"/>
  </r>
  <r>
    <n v="1"/>
    <x v="27"/>
  </r>
  <r>
    <n v="1"/>
    <x v="27"/>
  </r>
  <r>
    <n v="1"/>
    <x v="27"/>
  </r>
  <r>
    <n v="1"/>
    <x v="27"/>
  </r>
  <r>
    <n v="1"/>
    <x v="27"/>
  </r>
  <r>
    <n v="1"/>
    <x v="27"/>
  </r>
  <r>
    <n v="1"/>
    <x v="27"/>
  </r>
  <r>
    <n v="1"/>
    <x v="27"/>
  </r>
  <r>
    <n v="1"/>
    <x v="27"/>
  </r>
  <r>
    <n v="1"/>
    <x v="27"/>
  </r>
  <r>
    <n v="1"/>
    <x v="27"/>
  </r>
  <r>
    <n v="1"/>
    <x v="27"/>
  </r>
  <r>
    <n v="1"/>
    <x v="27"/>
  </r>
  <r>
    <n v="1"/>
    <x v="27"/>
  </r>
  <r>
    <n v="1"/>
    <x v="27"/>
  </r>
  <r>
    <n v="1"/>
    <x v="27"/>
  </r>
  <r>
    <n v="1"/>
    <x v="28"/>
  </r>
  <r>
    <n v="1"/>
    <x v="28"/>
  </r>
  <r>
    <n v="1"/>
    <x v="28"/>
  </r>
  <r>
    <n v="2"/>
    <x v="28"/>
  </r>
  <r>
    <n v="1"/>
    <x v="29"/>
  </r>
  <r>
    <n v="2"/>
    <x v="29"/>
  </r>
  <r>
    <n v="1"/>
    <x v="30"/>
  </r>
  <r>
    <n v="1"/>
    <x v="30"/>
  </r>
  <r>
    <n v="1"/>
    <x v="31"/>
  </r>
  <r>
    <n v="1"/>
    <x v="31"/>
  </r>
  <r>
    <n v="1"/>
    <x v="32"/>
  </r>
  <r>
    <n v="1"/>
    <x v="33"/>
  </r>
  <r>
    <n v="1"/>
    <x v="34"/>
  </r>
  <r>
    <n v="2"/>
    <x v="34"/>
  </r>
  <r>
    <n v="1"/>
    <x v="35"/>
  </r>
  <r>
    <n v="1"/>
    <x v="36"/>
  </r>
  <r>
    <n v="1"/>
    <x v="37"/>
  </r>
  <r>
    <n v="2"/>
    <x v="38"/>
  </r>
  <r>
    <n v="2"/>
    <x v="39"/>
  </r>
  <r>
    <n v="1"/>
    <x v="40"/>
  </r>
  <r>
    <n v="1"/>
    <x v="41"/>
  </r>
  <r>
    <n v="1"/>
    <x v="42"/>
  </r>
  <r>
    <n v="2"/>
    <x v="43"/>
  </r>
  <r>
    <n v="2"/>
    <x v="44"/>
  </r>
  <r>
    <n v="3"/>
    <x v="45"/>
  </r>
  <r>
    <n v="6"/>
    <x v="46"/>
  </r>
  <r>
    <n v="4"/>
    <x v="4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Kontingenčná tabuľka6" cacheId="0" applyNumberFormats="0" applyBorderFormats="0" applyFontFormats="0" applyPatternFormats="0" applyAlignmentFormats="0" applyWidthHeightFormats="1" dataCaption="Hodnoty" updatedVersion="5" minRefreshableVersion="3" useAutoFormatting="1" itemPrintTitles="1" createdVersion="5" indent="0" outline="1" outlineData="1" multipleFieldFilters="0">
  <location ref="L12:M61" firstHeaderRow="1" firstDataRow="1" firstDataCol="1"/>
  <pivotFields count="2">
    <pivotField dataField="1" showAll="0"/>
    <pivotField axis="axisRow" showAl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t="default"/>
      </items>
    </pivotField>
  </pivotFields>
  <rowFields count="1">
    <field x="1"/>
  </rowFields>
  <rowItems count="4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t="grand">
      <x/>
    </i>
  </rowItems>
  <colItems count="1">
    <i/>
  </colItems>
  <dataFields count="1">
    <dataField name="Súčet z Počet obcí" fld="0" baseField="0" baseItem="0"/>
  </dataFields>
  <formats count="6">
    <format dxfId="5">
      <pivotArea type="all" dataOnly="0" outline="0" fieldPosition="0"/>
    </format>
    <format dxfId="4">
      <pivotArea outline="0" collapsedLevelsAreSubtotals="1" fieldPosition="0"/>
    </format>
    <format dxfId="3">
      <pivotArea field="1" type="button" dataOnly="0" labelOnly="1" outline="0" axis="axisRow" fieldPosition="0"/>
    </format>
    <format dxfId="2">
      <pivotArea dataOnly="0" labelOnly="1" outline="0" axis="axisValues" fieldPosition="0"/>
    </format>
    <format dxfId="1">
      <pivotArea dataOnly="0" labelOnly="1" fieldPosition="0">
        <references count="1">
          <reference field="1" count="0"/>
        </references>
      </pivotArea>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42"/>
  <sheetViews>
    <sheetView tabSelected="1" zoomScale="85" zoomScaleNormal="85" workbookViewId="0">
      <selection activeCell="G16" sqref="G16"/>
    </sheetView>
  </sheetViews>
  <sheetFormatPr defaultColWidth="9" defaultRowHeight="15" x14ac:dyDescent="0.4"/>
  <cols>
    <col min="1" max="1" width="9" style="121"/>
    <col min="2" max="2" width="4" style="121" customWidth="1"/>
    <col min="3" max="3" width="3.3984375" style="121" customWidth="1"/>
    <col min="4" max="4" width="93.1328125" style="121" customWidth="1"/>
    <col min="5" max="5" width="2.59765625" style="121" customWidth="1"/>
    <col min="6" max="16384" width="9" style="121"/>
  </cols>
  <sheetData>
    <row r="1" spans="2:5" ht="22.5" customHeight="1" x14ac:dyDescent="0.4">
      <c r="B1" s="124"/>
      <c r="C1" s="145"/>
      <c r="D1" s="145"/>
      <c r="E1" s="117"/>
    </row>
    <row r="2" spans="2:5" ht="22.5" customHeight="1" x14ac:dyDescent="0.4">
      <c r="B2" s="122"/>
      <c r="E2" s="118"/>
    </row>
    <row r="3" spans="2:5" ht="24" customHeight="1" x14ac:dyDescent="0.4">
      <c r="B3" s="274" t="s">
        <v>239</v>
      </c>
      <c r="C3" s="275"/>
      <c r="D3" s="275"/>
      <c r="E3" s="276"/>
    </row>
    <row r="4" spans="2:5" x14ac:dyDescent="0.4">
      <c r="B4" s="124"/>
      <c r="C4" s="145"/>
      <c r="D4" s="145"/>
      <c r="E4" s="117"/>
    </row>
    <row r="5" spans="2:5" ht="15.4" customHeight="1" x14ac:dyDescent="0.4">
      <c r="B5" s="279" t="s">
        <v>114</v>
      </c>
      <c r="C5" s="280"/>
      <c r="D5" s="280"/>
      <c r="E5" s="118"/>
    </row>
    <row r="6" spans="2:5" ht="15.4" customHeight="1" x14ac:dyDescent="0.4">
      <c r="B6" s="173"/>
      <c r="C6" s="215"/>
      <c r="D6" s="215"/>
      <c r="E6" s="118"/>
    </row>
    <row r="7" spans="2:5" ht="31.5" customHeight="1" x14ac:dyDescent="0.4">
      <c r="B7" s="214" t="s">
        <v>86</v>
      </c>
      <c r="C7" s="281" t="s">
        <v>241</v>
      </c>
      <c r="D7" s="281"/>
      <c r="E7" s="118"/>
    </row>
    <row r="8" spans="2:5" ht="15.75" customHeight="1" x14ac:dyDescent="0.4">
      <c r="B8" s="123"/>
      <c r="C8" s="282"/>
      <c r="D8" s="282"/>
      <c r="E8" s="118"/>
    </row>
    <row r="9" spans="2:5" x14ac:dyDescent="0.4">
      <c r="B9" s="122"/>
      <c r="C9" s="190" t="s">
        <v>88</v>
      </c>
      <c r="D9" s="193" t="s">
        <v>87</v>
      </c>
      <c r="E9" s="118"/>
    </row>
    <row r="10" spans="2:5" x14ac:dyDescent="0.4">
      <c r="B10" s="122"/>
      <c r="C10" s="191" t="s">
        <v>91</v>
      </c>
      <c r="D10" s="189" t="s">
        <v>192</v>
      </c>
      <c r="E10" s="118"/>
    </row>
    <row r="11" spans="2:5" x14ac:dyDescent="0.4">
      <c r="B11" s="122"/>
      <c r="C11" s="191" t="s">
        <v>92</v>
      </c>
      <c r="D11" s="189" t="s">
        <v>193</v>
      </c>
      <c r="E11" s="118"/>
    </row>
    <row r="12" spans="2:5" x14ac:dyDescent="0.4">
      <c r="B12" s="122"/>
      <c r="C12" s="191" t="s">
        <v>93</v>
      </c>
      <c r="D12" s="189" t="s">
        <v>211</v>
      </c>
      <c r="E12" s="118"/>
    </row>
    <row r="13" spans="2:5" ht="16.5" customHeight="1" x14ac:dyDescent="0.4">
      <c r="B13" s="122"/>
      <c r="C13" s="191" t="s">
        <v>94</v>
      </c>
      <c r="D13" s="212" t="s">
        <v>232</v>
      </c>
      <c r="E13" s="118"/>
    </row>
    <row r="14" spans="2:5" ht="16.5" customHeight="1" x14ac:dyDescent="0.4">
      <c r="B14" s="122"/>
      <c r="C14" s="191"/>
      <c r="D14" s="212" t="s">
        <v>233</v>
      </c>
      <c r="E14" s="118"/>
    </row>
    <row r="15" spans="2:5" ht="31.9" customHeight="1" x14ac:dyDescent="0.4">
      <c r="B15" s="122"/>
      <c r="C15" s="191"/>
      <c r="D15" s="212" t="s">
        <v>234</v>
      </c>
      <c r="E15" s="118"/>
    </row>
    <row r="16" spans="2:5" ht="16.5" customHeight="1" x14ac:dyDescent="0.4">
      <c r="B16" s="122"/>
      <c r="C16" s="191"/>
      <c r="D16" s="212" t="s">
        <v>235</v>
      </c>
      <c r="E16" s="118"/>
    </row>
    <row r="17" spans="2:5" x14ac:dyDescent="0.4">
      <c r="B17" s="122"/>
      <c r="C17" s="191" t="s">
        <v>95</v>
      </c>
      <c r="D17" s="189" t="s">
        <v>231</v>
      </c>
      <c r="E17" s="118"/>
    </row>
    <row r="18" spans="2:5" ht="32.450000000000003" customHeight="1" x14ac:dyDescent="0.4">
      <c r="B18" s="122"/>
      <c r="C18" s="191"/>
      <c r="D18" s="212" t="s">
        <v>236</v>
      </c>
      <c r="E18" s="118"/>
    </row>
    <row r="19" spans="2:5" x14ac:dyDescent="0.4">
      <c r="B19" s="122"/>
      <c r="C19" s="191" t="s">
        <v>96</v>
      </c>
      <c r="D19" s="189" t="s">
        <v>89</v>
      </c>
      <c r="E19" s="118"/>
    </row>
    <row r="20" spans="2:5" x14ac:dyDescent="0.4">
      <c r="B20" s="122"/>
      <c r="C20" s="191" t="s">
        <v>97</v>
      </c>
      <c r="D20" s="283" t="s">
        <v>202</v>
      </c>
      <c r="E20" s="118"/>
    </row>
    <row r="21" spans="2:5" x14ac:dyDescent="0.4">
      <c r="B21" s="122"/>
      <c r="C21" s="191"/>
      <c r="D21" s="283"/>
      <c r="E21" s="118"/>
    </row>
    <row r="22" spans="2:5" x14ac:dyDescent="0.4">
      <c r="B22" s="122"/>
      <c r="C22" s="191" t="s">
        <v>98</v>
      </c>
      <c r="D22" s="189" t="s">
        <v>31</v>
      </c>
      <c r="E22" s="118"/>
    </row>
    <row r="23" spans="2:5" x14ac:dyDescent="0.4">
      <c r="B23" s="122"/>
      <c r="C23" s="191" t="s">
        <v>99</v>
      </c>
      <c r="D23" s="189" t="s">
        <v>35</v>
      </c>
      <c r="E23" s="118"/>
    </row>
    <row r="24" spans="2:5" x14ac:dyDescent="0.4">
      <c r="B24" s="122"/>
      <c r="C24" s="191" t="s">
        <v>100</v>
      </c>
      <c r="D24" s="189" t="s">
        <v>110</v>
      </c>
      <c r="E24" s="118"/>
    </row>
    <row r="25" spans="2:5" x14ac:dyDescent="0.4">
      <c r="B25" s="122"/>
      <c r="C25" s="191" t="s">
        <v>111</v>
      </c>
      <c r="D25" s="189" t="s">
        <v>90</v>
      </c>
      <c r="E25" s="118"/>
    </row>
    <row r="26" spans="2:5" x14ac:dyDescent="0.4">
      <c r="B26" s="122"/>
      <c r="C26" s="192" t="s">
        <v>237</v>
      </c>
      <c r="D26" s="194" t="s">
        <v>238</v>
      </c>
      <c r="E26" s="118"/>
    </row>
    <row r="27" spans="2:5" x14ac:dyDescent="0.4">
      <c r="B27" s="122"/>
      <c r="C27" s="216"/>
      <c r="D27" s="216"/>
      <c r="E27" s="118"/>
    </row>
    <row r="28" spans="2:5" x14ac:dyDescent="0.4">
      <c r="B28" s="277" t="s">
        <v>194</v>
      </c>
      <c r="C28" s="278"/>
      <c r="D28" s="278"/>
      <c r="E28" s="118"/>
    </row>
    <row r="29" spans="2:5" x14ac:dyDescent="0.4">
      <c r="B29" s="277"/>
      <c r="C29" s="278"/>
      <c r="D29" s="278"/>
      <c r="E29" s="118"/>
    </row>
    <row r="30" spans="2:5" x14ac:dyDescent="0.4">
      <c r="B30" s="122"/>
      <c r="C30" s="216"/>
      <c r="D30" s="216"/>
      <c r="E30" s="118"/>
    </row>
    <row r="31" spans="2:5" s="127" customFormat="1" ht="27.4" customHeight="1" x14ac:dyDescent="0.45">
      <c r="B31" s="126" t="s">
        <v>101</v>
      </c>
      <c r="C31" s="281" t="s">
        <v>244</v>
      </c>
      <c r="D31" s="281"/>
      <c r="E31" s="167"/>
    </row>
    <row r="32" spans="2:5" x14ac:dyDescent="0.4">
      <c r="B32" s="122"/>
      <c r="C32" s="281"/>
      <c r="D32" s="281"/>
      <c r="E32" s="118"/>
    </row>
    <row r="33" spans="2:5" x14ac:dyDescent="0.4">
      <c r="B33" s="122"/>
      <c r="C33" s="218" t="s">
        <v>88</v>
      </c>
      <c r="D33" s="219" t="s">
        <v>242</v>
      </c>
      <c r="E33" s="118"/>
    </row>
    <row r="34" spans="2:5" ht="9.75" customHeight="1" x14ac:dyDescent="0.4">
      <c r="B34" s="122"/>
      <c r="C34" s="216"/>
      <c r="D34" s="216"/>
      <c r="E34" s="118"/>
    </row>
    <row r="35" spans="2:5" x14ac:dyDescent="0.4">
      <c r="B35" s="277" t="s">
        <v>271</v>
      </c>
      <c r="C35" s="278"/>
      <c r="D35" s="278"/>
      <c r="E35" s="118"/>
    </row>
    <row r="36" spans="2:5" x14ac:dyDescent="0.4">
      <c r="B36" s="277"/>
      <c r="C36" s="278"/>
      <c r="D36" s="278"/>
      <c r="E36" s="118"/>
    </row>
    <row r="37" spans="2:5" ht="15" customHeight="1" x14ac:dyDescent="0.4">
      <c r="B37" s="213"/>
      <c r="C37" s="217"/>
      <c r="D37" s="217"/>
      <c r="E37" s="118"/>
    </row>
    <row r="38" spans="2:5" x14ac:dyDescent="0.4">
      <c r="B38" s="272" t="s">
        <v>245</v>
      </c>
      <c r="C38" s="273"/>
      <c r="D38" s="273"/>
      <c r="E38" s="118"/>
    </row>
    <row r="39" spans="2:5" ht="34.5" customHeight="1" x14ac:dyDescent="0.4">
      <c r="B39" s="272"/>
      <c r="C39" s="273"/>
      <c r="D39" s="273"/>
      <c r="E39" s="118"/>
    </row>
    <row r="40" spans="2:5" ht="15" customHeight="1" x14ac:dyDescent="0.4">
      <c r="B40" s="122"/>
      <c r="C40" s="216"/>
      <c r="D40" s="216"/>
      <c r="E40" s="118"/>
    </row>
    <row r="41" spans="2:5" x14ac:dyDescent="0.4">
      <c r="B41" s="173" t="s">
        <v>270</v>
      </c>
      <c r="C41" s="216"/>
      <c r="D41" s="216"/>
      <c r="E41" s="118"/>
    </row>
    <row r="42" spans="2:5" x14ac:dyDescent="0.4">
      <c r="B42" s="125"/>
      <c r="C42" s="128"/>
      <c r="D42" s="128"/>
      <c r="E42" s="119"/>
    </row>
  </sheetData>
  <sheetProtection algorithmName="SHA-512" hashValue="J/dSylAnXasdJXzwEdqS0sdXhg0VsnjzhitpIp6mRLvACpRVVbP7w4u11ohw/f0LdtX7K0t3c8MSrjAJsAsXIg==" saltValue="CDDqQZqKJqJr0jyHEnVfbw==" spinCount="100000" sheet="1" objects="1" scenarios="1"/>
  <mergeCells count="9">
    <mergeCell ref="B38:D39"/>
    <mergeCell ref="B3:E3"/>
    <mergeCell ref="B35:D36"/>
    <mergeCell ref="B28:D29"/>
    <mergeCell ref="B5:D5"/>
    <mergeCell ref="C31:D32"/>
    <mergeCell ref="C8:D8"/>
    <mergeCell ref="D20:D21"/>
    <mergeCell ref="C7:D7"/>
  </mergeCells>
  <printOptions horizontalCentered="1"/>
  <pageMargins left="0.31496062992125984" right="0.70866141732283472" top="0.94488188976377963" bottom="0.74803149606299213" header="0.31496062992125984" footer="0.31496062992125984"/>
  <pageSetup scale="84"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469"/>
  <sheetViews>
    <sheetView zoomScale="70" zoomScaleNormal="70" zoomScalePageLayoutView="80" workbookViewId="0">
      <selection activeCell="C26" sqref="C26"/>
    </sheetView>
  </sheetViews>
  <sheetFormatPr defaultColWidth="9.1328125" defaultRowHeight="13.9" x14ac:dyDescent="0.4"/>
  <cols>
    <col min="1" max="1" width="10.265625" style="76" customWidth="1"/>
    <col min="2" max="2" width="48.265625" style="153" customWidth="1"/>
    <col min="3" max="3" width="17.73046875" style="144" customWidth="1"/>
    <col min="4" max="4" width="15.3984375" style="3" customWidth="1"/>
    <col min="5" max="5" width="16.73046875" style="3" customWidth="1"/>
    <col min="6" max="6" width="17" style="6" customWidth="1"/>
    <col min="7" max="7" width="17" style="3" customWidth="1"/>
    <col min="8" max="8" width="17.3984375" style="3" customWidth="1"/>
    <col min="9" max="9" width="12.59765625" style="3" customWidth="1"/>
    <col min="10" max="10" width="11.265625" style="3" customWidth="1"/>
    <col min="11" max="11" width="16" style="3" customWidth="1"/>
    <col min="12" max="12" width="14.265625" style="3" customWidth="1"/>
    <col min="13" max="13" width="11.3984375" style="3" customWidth="1"/>
    <col min="14" max="14" width="14.1328125" style="3" customWidth="1"/>
    <col min="15" max="15" width="21.3984375" style="3" customWidth="1"/>
    <col min="16" max="16" width="11.73046875" style="36" customWidth="1"/>
    <col min="17" max="17" width="12.59765625" style="36" bestFit="1" customWidth="1"/>
    <col min="18" max="18" width="30.86328125" style="36" bestFit="1" customWidth="1"/>
    <col min="19" max="19" width="32.59765625" style="36" bestFit="1" customWidth="1"/>
    <col min="20" max="20" width="106.3984375" style="36" customWidth="1"/>
    <col min="21" max="22" width="2.1328125" style="36" bestFit="1" customWidth="1"/>
    <col min="23" max="23" width="4.1328125" style="36" bestFit="1" customWidth="1"/>
    <col min="24" max="25" width="2.1328125" style="36" bestFit="1" customWidth="1"/>
    <col min="26" max="26" width="3.1328125" style="36" bestFit="1" customWidth="1"/>
    <col min="27" max="27" width="6.3984375" style="3" bestFit="1" customWidth="1"/>
    <col min="28" max="28" width="13.265625" style="3" bestFit="1" customWidth="1"/>
    <col min="29" max="16384" width="9.1328125" style="3"/>
  </cols>
  <sheetData>
    <row r="1" spans="1:28" s="36" customFormat="1" ht="17.100000000000001" customHeight="1" x14ac:dyDescent="0.4">
      <c r="A1" s="34"/>
      <c r="B1" s="148"/>
      <c r="C1" s="135"/>
      <c r="D1" s="35"/>
    </row>
    <row r="2" spans="1:28" s="36" customFormat="1" ht="17.100000000000001" customHeight="1" x14ac:dyDescent="0.35">
      <c r="A2" s="301" t="s">
        <v>45</v>
      </c>
      <c r="B2" s="301"/>
      <c r="C2" s="301"/>
      <c r="D2" s="301"/>
      <c r="E2" s="301"/>
      <c r="F2" s="301"/>
      <c r="G2" s="301"/>
      <c r="H2" s="301"/>
      <c r="I2" s="301"/>
      <c r="J2" s="301"/>
      <c r="K2" s="301"/>
      <c r="L2" s="301"/>
      <c r="M2" s="301"/>
      <c r="N2" s="301"/>
      <c r="O2" s="301"/>
    </row>
    <row r="3" spans="1:28" s="36" customFormat="1" ht="3" customHeight="1" x14ac:dyDescent="0.5">
      <c r="A3" s="37"/>
      <c r="B3" s="147"/>
      <c r="C3" s="136"/>
      <c r="D3" s="38"/>
      <c r="E3" s="38"/>
      <c r="F3" s="38"/>
      <c r="G3" s="38"/>
      <c r="H3" s="38"/>
      <c r="I3" s="38"/>
      <c r="J3" s="38"/>
      <c r="K3" s="38"/>
    </row>
    <row r="4" spans="1:28" s="36" customFormat="1" ht="17.100000000000001" customHeight="1" x14ac:dyDescent="0.35">
      <c r="A4" s="301" t="s">
        <v>46</v>
      </c>
      <c r="B4" s="301"/>
      <c r="C4" s="301"/>
      <c r="D4" s="301"/>
      <c r="E4" s="301"/>
      <c r="F4" s="301"/>
      <c r="G4" s="301"/>
      <c r="H4" s="301"/>
      <c r="I4" s="301"/>
      <c r="J4" s="301"/>
      <c r="K4" s="301"/>
      <c r="L4" s="301"/>
      <c r="M4" s="301"/>
      <c r="N4" s="301"/>
      <c r="O4" s="301"/>
    </row>
    <row r="5" spans="1:28" s="36" customFormat="1" ht="17.100000000000001" customHeight="1" thickBot="1" x14ac:dyDescent="0.45">
      <c r="A5" s="34"/>
      <c r="B5" s="148"/>
      <c r="C5" s="135"/>
      <c r="D5" s="35"/>
    </row>
    <row r="6" spans="1:28" s="36" customFormat="1" ht="17.100000000000001" customHeight="1" thickBot="1" x14ac:dyDescent="0.45">
      <c r="A6" s="39" t="s">
        <v>85</v>
      </c>
      <c r="B6" s="148"/>
      <c r="C6" s="302"/>
      <c r="D6" s="303"/>
      <c r="E6" s="304"/>
      <c r="F6" s="40"/>
      <c r="G6" s="40"/>
      <c r="H6" s="306"/>
      <c r="I6" s="306"/>
      <c r="J6" s="306"/>
      <c r="K6" s="307"/>
      <c r="L6" s="307"/>
      <c r="M6" s="307"/>
      <c r="N6" s="307"/>
    </row>
    <row r="7" spans="1:28" s="36" customFormat="1" ht="5.0999999999999996" customHeight="1" thickBot="1" x14ac:dyDescent="0.45">
      <c r="A7" s="41"/>
      <c r="B7" s="149"/>
      <c r="C7" s="137"/>
    </row>
    <row r="8" spans="1:28" s="42" customFormat="1" ht="17.100000000000001" customHeight="1" thickBot="1" x14ac:dyDescent="0.45">
      <c r="A8" s="34" t="s">
        <v>104</v>
      </c>
      <c r="B8" s="150"/>
      <c r="C8" s="138"/>
      <c r="D8" s="43" t="s">
        <v>11</v>
      </c>
      <c r="E8" s="44">
        <v>2023</v>
      </c>
      <c r="F8" s="43" t="s">
        <v>41</v>
      </c>
      <c r="G8" s="45" t="str">
        <f>IF(ISBLANK(C8)," ",VLOOKUP(C8,pomocné!E:I,3,0))</f>
        <v xml:space="preserve"> </v>
      </c>
      <c r="H8" s="305" t="s">
        <v>103</v>
      </c>
      <c r="I8" s="305"/>
      <c r="J8" s="305"/>
      <c r="K8" s="77"/>
      <c r="L8" s="308" t="s">
        <v>212</v>
      </c>
      <c r="M8" s="305"/>
      <c r="N8" s="309"/>
      <c r="O8" s="46" t="str">
        <f>IF(ISBLANK(C8)," ",ROUND(($G$8*$K$8),2))</f>
        <v xml:space="preserve"> </v>
      </c>
    </row>
    <row r="9" spans="1:28" s="36" customFormat="1" ht="17.100000000000001" customHeight="1" x14ac:dyDescent="0.4">
      <c r="A9" s="41"/>
      <c r="B9" s="149"/>
      <c r="C9" s="137"/>
      <c r="F9" s="47"/>
    </row>
    <row r="10" spans="1:28" s="36" customFormat="1" x14ac:dyDescent="0.4">
      <c r="A10" s="41"/>
      <c r="B10" s="149"/>
      <c r="C10" s="137"/>
      <c r="F10" s="47"/>
      <c r="O10" s="36" t="s">
        <v>47</v>
      </c>
    </row>
    <row r="11" spans="1:28" s="36" customFormat="1" ht="14.25" thickBot="1" x14ac:dyDescent="0.45">
      <c r="A11" s="41"/>
      <c r="B11" s="149"/>
      <c r="C11" s="137"/>
      <c r="F11" s="47"/>
    </row>
    <row r="12" spans="1:28" ht="55.9" thickBot="1" x14ac:dyDescent="0.5">
      <c r="A12" s="112" t="s">
        <v>65</v>
      </c>
      <c r="B12" s="113" t="s">
        <v>112</v>
      </c>
      <c r="C12" s="114" t="s">
        <v>203</v>
      </c>
      <c r="D12" s="114" t="s">
        <v>107</v>
      </c>
      <c r="E12" s="114" t="s">
        <v>211</v>
      </c>
      <c r="F12" s="114" t="s">
        <v>81</v>
      </c>
      <c r="G12" s="114" t="s">
        <v>32</v>
      </c>
      <c r="H12" s="114" t="s">
        <v>68</v>
      </c>
      <c r="I12" s="114" t="s">
        <v>44</v>
      </c>
      <c r="J12" s="114" t="s">
        <v>33</v>
      </c>
      <c r="K12" s="114" t="s">
        <v>34</v>
      </c>
      <c r="L12" s="114" t="s">
        <v>228</v>
      </c>
      <c r="M12" s="114" t="s">
        <v>230</v>
      </c>
      <c r="N12" s="114" t="s">
        <v>80</v>
      </c>
      <c r="O12" s="115" t="s">
        <v>69</v>
      </c>
      <c r="P12" s="48"/>
    </row>
    <row r="13" spans="1:28" ht="21" customHeight="1" x14ac:dyDescent="0.5">
      <c r="A13" s="49">
        <v>1</v>
      </c>
      <c r="B13" s="181"/>
      <c r="C13" s="174"/>
      <c r="D13" s="50" t="str">
        <f>IF(ISBLANK(C13)," ",C13/$K$8)</f>
        <v xml:space="preserve"> </v>
      </c>
      <c r="E13" s="17"/>
      <c r="F13" s="51" t="str">
        <f>IF((SUM(L15:L24))&gt;0,SUM(L15:L24)," ")</f>
        <v xml:space="preserve"> </v>
      </c>
      <c r="G13" s="17"/>
      <c r="H13" s="17"/>
      <c r="I13" s="17"/>
      <c r="J13" s="17"/>
      <c r="K13" s="18"/>
      <c r="L13" s="18"/>
      <c r="M13" s="52" t="str">
        <f>IF(ISBLANK(C13)," ",IF(SUM(D15:E24)+SUM(G13:H13)+SUM(J13:L13)&gt;(D13*$K$8*$G$8),(D13*$K$8*$G$8),SUM(D15:E24)+SUM(G13:H13)+SUM(J13:L13)))</f>
        <v xml:space="preserve"> </v>
      </c>
      <c r="N13" s="26"/>
      <c r="O13" s="99" t="str">
        <f>IF(ISBLANK(N13)," ",IF(M13="0,00","0,00",MIN(IF(SUM(750/$O$8*M13)&gt;750,750,SUM(750/$O$8*M13)),N13)))</f>
        <v xml:space="preserve"> </v>
      </c>
      <c r="P13" s="53"/>
    </row>
    <row r="14" spans="1:28" ht="86.1" customHeight="1" x14ac:dyDescent="0.45">
      <c r="A14" s="296" t="s">
        <v>109</v>
      </c>
      <c r="B14" s="146" t="s">
        <v>113</v>
      </c>
      <c r="C14" s="54" t="s">
        <v>115</v>
      </c>
      <c r="D14" s="55" t="s">
        <v>201</v>
      </c>
      <c r="E14" s="55" t="s">
        <v>31</v>
      </c>
      <c r="F14" s="55" t="s">
        <v>35</v>
      </c>
      <c r="G14" s="55" t="s">
        <v>110</v>
      </c>
      <c r="H14" s="55" t="s">
        <v>43</v>
      </c>
      <c r="I14" s="55" t="s">
        <v>82</v>
      </c>
      <c r="J14" s="55" t="s">
        <v>83</v>
      </c>
      <c r="K14" s="56" t="s">
        <v>84</v>
      </c>
      <c r="L14" s="187" t="s">
        <v>229</v>
      </c>
      <c r="M14" s="298" t="s">
        <v>66</v>
      </c>
      <c r="N14" s="299"/>
      <c r="O14" s="300"/>
      <c r="P14" s="48"/>
    </row>
    <row r="15" spans="1:28" ht="17.100000000000001" customHeight="1" x14ac:dyDescent="0.45">
      <c r="A15" s="296"/>
      <c r="B15" s="151"/>
      <c r="C15" s="139">
        <v>1</v>
      </c>
      <c r="D15" s="19"/>
      <c r="E15" s="20"/>
      <c r="F15" s="21"/>
      <c r="G15" s="22"/>
      <c r="H15" s="57" t="str">
        <f>IF(ISBLANK(G15)," ",(G15+1))</f>
        <v xml:space="preserve"> </v>
      </c>
      <c r="I15" s="22"/>
      <c r="J15" s="58" t="str">
        <f>IF(ISBLANK(I15)," ",DATEDIF(G15,I15,"d"))</f>
        <v xml:space="preserve"> </v>
      </c>
      <c r="K15" s="59" t="str">
        <f>IF(ISBLANK(G15)," ",(H15+29))</f>
        <v xml:space="preserve"> </v>
      </c>
      <c r="L15" s="60" t="str">
        <f>IF(ISBLANK(D15),IF(ISBLANK(E15)," ",D15+E15),D15+E15)</f>
        <v xml:space="preserve"> </v>
      </c>
      <c r="M15" s="61"/>
      <c r="N15" s="62"/>
      <c r="O15" s="63"/>
      <c r="P15" s="48"/>
      <c r="Q15" s="48"/>
      <c r="R15" s="48"/>
      <c r="S15" s="48"/>
      <c r="T15" s="48"/>
      <c r="U15" s="48"/>
      <c r="V15" s="48"/>
      <c r="W15" s="48"/>
      <c r="X15" s="48"/>
      <c r="Y15" s="48"/>
      <c r="Z15" s="48"/>
      <c r="AA15"/>
      <c r="AB15"/>
    </row>
    <row r="16" spans="1:28" ht="17.100000000000001" customHeight="1" x14ac:dyDescent="0.45">
      <c r="A16" s="296"/>
      <c r="B16" s="151"/>
      <c r="C16" s="139">
        <f t="shared" ref="C16:C24" si="0">C15+1</f>
        <v>2</v>
      </c>
      <c r="D16" s="19"/>
      <c r="E16" s="20"/>
      <c r="F16" s="21"/>
      <c r="G16" s="22"/>
      <c r="H16" s="57" t="str">
        <f t="shared" ref="H16:H24" si="1">IF(ISBLANK(G16)," ",(G16+1))</f>
        <v xml:space="preserve"> </v>
      </c>
      <c r="I16" s="22"/>
      <c r="J16" s="58" t="str">
        <f t="shared" ref="J16:J24" si="2">IF(ISBLANK(I16)," ",DATEDIF(G16,I16,"d"))</f>
        <v xml:space="preserve"> </v>
      </c>
      <c r="K16" s="59" t="str">
        <f>IF(ISBLANK(G16)," ",(H16+29))</f>
        <v xml:space="preserve"> </v>
      </c>
      <c r="L16" s="60" t="str">
        <f t="shared" ref="L16:L24" si="3">IF(ISBLANK(D16),IF(ISBLANK(E16)," ",D16+E16),D16+E16)</f>
        <v xml:space="preserve"> </v>
      </c>
      <c r="M16" s="100"/>
      <c r="N16" s="101"/>
      <c r="O16" s="64"/>
      <c r="P16" s="48"/>
      <c r="Q16" s="48"/>
      <c r="R16" s="48"/>
      <c r="S16" s="48"/>
      <c r="T16" s="48"/>
      <c r="U16" s="48"/>
      <c r="V16" s="48"/>
      <c r="W16" s="48"/>
      <c r="X16" s="48"/>
      <c r="Y16" s="48"/>
      <c r="Z16" s="48"/>
      <c r="AA16"/>
      <c r="AB16"/>
    </row>
    <row r="17" spans="1:28" ht="17.100000000000001" customHeight="1" x14ac:dyDescent="0.45">
      <c r="A17" s="296"/>
      <c r="B17" s="151"/>
      <c r="C17" s="139">
        <f t="shared" si="0"/>
        <v>3</v>
      </c>
      <c r="D17" s="19"/>
      <c r="E17" s="20"/>
      <c r="F17" s="21"/>
      <c r="G17" s="116"/>
      <c r="H17" s="57" t="str">
        <f t="shared" si="1"/>
        <v xml:space="preserve"> </v>
      </c>
      <c r="I17" s="22"/>
      <c r="J17" s="58" t="str">
        <f t="shared" si="2"/>
        <v xml:space="preserve"> </v>
      </c>
      <c r="K17" s="59" t="str">
        <f t="shared" ref="K17:K24" si="4">IF(ISBLANK(G17)," ",(H17+29))</f>
        <v xml:space="preserve"> </v>
      </c>
      <c r="L17" s="60" t="str">
        <f t="shared" si="3"/>
        <v xml:space="preserve"> </v>
      </c>
      <c r="M17" s="100"/>
      <c r="N17" s="101"/>
      <c r="O17" s="64"/>
      <c r="P17" s="48"/>
      <c r="Q17" s="48"/>
      <c r="R17" s="48"/>
      <c r="S17" s="48"/>
      <c r="T17" s="48"/>
      <c r="U17" s="48"/>
      <c r="V17" s="48"/>
      <c r="W17" s="48"/>
      <c r="X17" s="48"/>
      <c r="Y17" s="48"/>
      <c r="Z17" s="48"/>
      <c r="AA17"/>
      <c r="AB17"/>
    </row>
    <row r="18" spans="1:28" ht="17.100000000000001" customHeight="1" x14ac:dyDescent="0.45">
      <c r="A18" s="296"/>
      <c r="B18" s="151"/>
      <c r="C18" s="139">
        <f t="shared" si="0"/>
        <v>4</v>
      </c>
      <c r="D18" s="19"/>
      <c r="E18" s="20"/>
      <c r="F18" s="21"/>
      <c r="G18" s="22"/>
      <c r="H18" s="57" t="str">
        <f t="shared" si="1"/>
        <v xml:space="preserve"> </v>
      </c>
      <c r="I18" s="22"/>
      <c r="J18" s="58" t="str">
        <f t="shared" si="2"/>
        <v xml:space="preserve"> </v>
      </c>
      <c r="K18" s="59" t="str">
        <f>IF(ISBLANK(G18)," ",(H18+29))</f>
        <v xml:space="preserve"> </v>
      </c>
      <c r="L18" s="60" t="str">
        <f t="shared" si="3"/>
        <v xml:space="preserve"> </v>
      </c>
      <c r="M18" s="100"/>
      <c r="N18" s="101"/>
      <c r="O18" s="64"/>
      <c r="P18" s="48"/>
      <c r="Q18" s="48"/>
      <c r="R18" s="48"/>
      <c r="S18" s="48"/>
      <c r="T18" s="48"/>
      <c r="U18" s="48"/>
      <c r="V18" s="48"/>
      <c r="W18" s="48"/>
      <c r="X18" s="48"/>
      <c r="Y18" s="48"/>
      <c r="Z18" s="48"/>
      <c r="AA18"/>
      <c r="AB18"/>
    </row>
    <row r="19" spans="1:28" ht="17.100000000000001" customHeight="1" x14ac:dyDescent="0.45">
      <c r="A19" s="296"/>
      <c r="B19" s="151"/>
      <c r="C19" s="139">
        <f t="shared" si="0"/>
        <v>5</v>
      </c>
      <c r="D19" s="19"/>
      <c r="E19" s="20"/>
      <c r="F19" s="21"/>
      <c r="G19" s="22"/>
      <c r="H19" s="57" t="str">
        <f t="shared" si="1"/>
        <v xml:space="preserve"> </v>
      </c>
      <c r="I19" s="22"/>
      <c r="J19" s="58" t="str">
        <f t="shared" si="2"/>
        <v xml:space="preserve"> </v>
      </c>
      <c r="K19" s="59" t="str">
        <f t="shared" si="4"/>
        <v xml:space="preserve"> </v>
      </c>
      <c r="L19" s="60" t="str">
        <f t="shared" si="3"/>
        <v xml:space="preserve"> </v>
      </c>
      <c r="M19" s="100"/>
      <c r="N19" s="101"/>
      <c r="O19" s="64"/>
      <c r="P19" s="48"/>
      <c r="Q19" s="48"/>
      <c r="R19" s="48"/>
      <c r="S19" s="48"/>
      <c r="T19" s="48"/>
      <c r="U19" s="48"/>
      <c r="V19" s="48"/>
      <c r="W19" s="48"/>
      <c r="X19" s="48"/>
      <c r="Y19" s="48"/>
      <c r="Z19" s="48"/>
      <c r="AA19"/>
      <c r="AB19"/>
    </row>
    <row r="20" spans="1:28" ht="17.100000000000001" customHeight="1" x14ac:dyDescent="0.45">
      <c r="A20" s="296"/>
      <c r="B20" s="151"/>
      <c r="C20" s="139">
        <f t="shared" si="0"/>
        <v>6</v>
      </c>
      <c r="D20" s="19"/>
      <c r="E20" s="20"/>
      <c r="F20" s="21"/>
      <c r="G20" s="22"/>
      <c r="H20" s="57" t="str">
        <f t="shared" si="1"/>
        <v xml:space="preserve"> </v>
      </c>
      <c r="I20" s="22"/>
      <c r="J20" s="58" t="str">
        <f t="shared" si="2"/>
        <v xml:space="preserve"> </v>
      </c>
      <c r="K20" s="59" t="str">
        <f t="shared" si="4"/>
        <v xml:space="preserve"> </v>
      </c>
      <c r="L20" s="60" t="str">
        <f t="shared" si="3"/>
        <v xml:space="preserve"> </v>
      </c>
      <c r="M20" s="100"/>
      <c r="N20" s="101"/>
      <c r="O20" s="64"/>
      <c r="P20" s="48"/>
      <c r="Q20" s="48"/>
      <c r="R20" s="48"/>
      <c r="S20" s="48"/>
      <c r="T20" s="48"/>
      <c r="U20" s="48"/>
      <c r="V20" s="48"/>
      <c r="W20" s="48"/>
      <c r="X20" s="48"/>
      <c r="Y20" s="48"/>
      <c r="Z20" s="48"/>
      <c r="AA20"/>
      <c r="AB20"/>
    </row>
    <row r="21" spans="1:28" ht="17.100000000000001" customHeight="1" x14ac:dyDescent="0.45">
      <c r="A21" s="296"/>
      <c r="B21" s="151"/>
      <c r="C21" s="139">
        <f t="shared" si="0"/>
        <v>7</v>
      </c>
      <c r="D21" s="19"/>
      <c r="E21" s="20"/>
      <c r="F21" s="21"/>
      <c r="G21" s="22"/>
      <c r="H21" s="57" t="str">
        <f t="shared" si="1"/>
        <v xml:space="preserve"> </v>
      </c>
      <c r="I21" s="22"/>
      <c r="J21" s="58" t="str">
        <f t="shared" si="2"/>
        <v xml:space="preserve"> </v>
      </c>
      <c r="K21" s="59" t="str">
        <f t="shared" si="4"/>
        <v xml:space="preserve"> </v>
      </c>
      <c r="L21" s="60" t="str">
        <f t="shared" si="3"/>
        <v xml:space="preserve"> </v>
      </c>
      <c r="M21" s="100"/>
      <c r="N21" s="101"/>
      <c r="O21" s="64"/>
      <c r="P21" s="48"/>
      <c r="Q21" s="48"/>
      <c r="R21" s="48"/>
      <c r="S21" s="48"/>
      <c r="T21" s="48"/>
      <c r="U21" s="48"/>
      <c r="V21" s="48"/>
      <c r="W21" s="48"/>
      <c r="X21" s="48"/>
      <c r="Y21" s="48"/>
      <c r="Z21" s="48"/>
      <c r="AA21"/>
      <c r="AB21"/>
    </row>
    <row r="22" spans="1:28" ht="17.100000000000001" customHeight="1" x14ac:dyDescent="0.45">
      <c r="A22" s="296"/>
      <c r="B22" s="151"/>
      <c r="C22" s="139">
        <f t="shared" si="0"/>
        <v>8</v>
      </c>
      <c r="D22" s="19"/>
      <c r="E22" s="20"/>
      <c r="F22" s="21"/>
      <c r="G22" s="22"/>
      <c r="H22" s="57" t="str">
        <f t="shared" si="1"/>
        <v xml:space="preserve"> </v>
      </c>
      <c r="I22" s="22"/>
      <c r="J22" s="58" t="str">
        <f t="shared" si="2"/>
        <v xml:space="preserve"> </v>
      </c>
      <c r="K22" s="59" t="str">
        <f t="shared" si="4"/>
        <v xml:space="preserve"> </v>
      </c>
      <c r="L22" s="60" t="str">
        <f t="shared" si="3"/>
        <v xml:space="preserve"> </v>
      </c>
      <c r="M22" s="100"/>
      <c r="N22" s="101"/>
      <c r="O22" s="64"/>
      <c r="P22" s="48"/>
      <c r="Q22" s="48"/>
      <c r="R22" s="48"/>
      <c r="S22" s="48"/>
      <c r="T22" s="48"/>
      <c r="U22" s="48"/>
      <c r="V22" s="48"/>
      <c r="W22" s="48"/>
      <c r="X22" s="48"/>
      <c r="Y22" s="48"/>
      <c r="Z22" s="48"/>
      <c r="AA22"/>
      <c r="AB22"/>
    </row>
    <row r="23" spans="1:28" ht="17.100000000000001" customHeight="1" x14ac:dyDescent="0.45">
      <c r="A23" s="296"/>
      <c r="B23" s="151"/>
      <c r="C23" s="139">
        <f t="shared" si="0"/>
        <v>9</v>
      </c>
      <c r="D23" s="19"/>
      <c r="E23" s="20"/>
      <c r="F23" s="21"/>
      <c r="G23" s="22"/>
      <c r="H23" s="57" t="str">
        <f t="shared" si="1"/>
        <v xml:space="preserve"> </v>
      </c>
      <c r="I23" s="22"/>
      <c r="J23" s="58" t="str">
        <f t="shared" si="2"/>
        <v xml:space="preserve"> </v>
      </c>
      <c r="K23" s="59" t="str">
        <f t="shared" si="4"/>
        <v xml:space="preserve"> </v>
      </c>
      <c r="L23" s="60" t="str">
        <f t="shared" si="3"/>
        <v xml:space="preserve"> </v>
      </c>
      <c r="M23" s="100"/>
      <c r="N23" s="101"/>
      <c r="O23" s="64"/>
      <c r="P23" s="48"/>
      <c r="Q23" s="48"/>
      <c r="R23" s="48"/>
      <c r="S23" s="48"/>
    </row>
    <row r="24" spans="1:28" ht="17.100000000000001" customHeight="1" thickBot="1" x14ac:dyDescent="0.5">
      <c r="A24" s="297"/>
      <c r="B24" s="152"/>
      <c r="C24" s="140">
        <f t="shared" si="0"/>
        <v>10</v>
      </c>
      <c r="D24" s="23"/>
      <c r="E24" s="24"/>
      <c r="F24" s="102"/>
      <c r="G24" s="25"/>
      <c r="H24" s="103" t="str">
        <f t="shared" si="1"/>
        <v xml:space="preserve"> </v>
      </c>
      <c r="I24" s="25"/>
      <c r="J24" s="104" t="str">
        <f t="shared" si="2"/>
        <v xml:space="preserve"> </v>
      </c>
      <c r="K24" s="65" t="str">
        <f t="shared" si="4"/>
        <v xml:space="preserve"> </v>
      </c>
      <c r="L24" s="105" t="str">
        <f t="shared" si="3"/>
        <v xml:space="preserve"> </v>
      </c>
      <c r="M24" s="66"/>
      <c r="N24" s="67"/>
      <c r="O24" s="68"/>
      <c r="P24" s="48"/>
      <c r="Q24" s="48"/>
      <c r="R24" s="48"/>
      <c r="S24" s="48"/>
    </row>
    <row r="25" spans="1:28" ht="55.9" thickBot="1" x14ac:dyDescent="0.5">
      <c r="A25" s="112" t="s">
        <v>65</v>
      </c>
      <c r="B25" s="113" t="s">
        <v>112</v>
      </c>
      <c r="C25" s="114" t="s">
        <v>79</v>
      </c>
      <c r="D25" s="114" t="s">
        <v>107</v>
      </c>
      <c r="E25" s="114" t="s">
        <v>211</v>
      </c>
      <c r="F25" s="114" t="s">
        <v>81</v>
      </c>
      <c r="G25" s="114" t="s">
        <v>32</v>
      </c>
      <c r="H25" s="114" t="s">
        <v>68</v>
      </c>
      <c r="I25" s="114" t="s">
        <v>44</v>
      </c>
      <c r="J25" s="114" t="s">
        <v>33</v>
      </c>
      <c r="K25" s="114" t="s">
        <v>34</v>
      </c>
      <c r="L25" s="114" t="s">
        <v>228</v>
      </c>
      <c r="M25" s="114" t="s">
        <v>229</v>
      </c>
      <c r="N25" s="114" t="s">
        <v>80</v>
      </c>
      <c r="O25" s="115" t="s">
        <v>69</v>
      </c>
      <c r="P25" s="48"/>
    </row>
    <row r="26" spans="1:28" ht="21" customHeight="1" x14ac:dyDescent="0.5">
      <c r="A26" s="81">
        <f>A13+1</f>
        <v>2</v>
      </c>
      <c r="B26" s="181"/>
      <c r="C26" s="174"/>
      <c r="D26" s="85" t="str">
        <f>IF(ISBLANK(C26)," ",C26/$K$8)</f>
        <v xml:space="preserve"> </v>
      </c>
      <c r="E26" s="17"/>
      <c r="F26" s="86" t="str">
        <f t="shared" ref="F26" si="5">IF((SUM(L28:L37))&gt;0,SUM(L28:L37)," ")</f>
        <v xml:space="preserve"> </v>
      </c>
      <c r="G26" s="17"/>
      <c r="H26" s="17"/>
      <c r="I26" s="17"/>
      <c r="J26" s="17"/>
      <c r="K26" s="18"/>
      <c r="L26" s="18"/>
      <c r="M26" s="52" t="str">
        <f>IF(ISBLANK(C26)," ",IF(SUM(D28:E37)+SUM(G26:H26)+SUM(J26:L26)&gt;(D26*$K$8*$G$8),(D26*$K$8*$G$8),SUM(D28:E37)+SUM(G26:H26)+SUM(J26:L26)))</f>
        <v xml:space="preserve"> </v>
      </c>
      <c r="N26" s="26"/>
      <c r="O26" s="99" t="str">
        <f>IF(ISBLANK(N26)," ",IF(M26="0,00","0,00",MIN(IF(SUM(750/$O$8*M26)&gt;750,750,SUM(750/$O$8*M26)),N26)))</f>
        <v xml:space="preserve"> </v>
      </c>
      <c r="P26" s="53"/>
    </row>
    <row r="27" spans="1:28" ht="86.1" customHeight="1" x14ac:dyDescent="0.45">
      <c r="A27" s="291" t="s">
        <v>109</v>
      </c>
      <c r="B27" s="120" t="s">
        <v>113</v>
      </c>
      <c r="C27" s="82" t="s">
        <v>115</v>
      </c>
      <c r="D27" s="83" t="s">
        <v>201</v>
      </c>
      <c r="E27" s="83" t="s">
        <v>31</v>
      </c>
      <c r="F27" s="83" t="s">
        <v>35</v>
      </c>
      <c r="G27" s="83" t="s">
        <v>110</v>
      </c>
      <c r="H27" s="83" t="s">
        <v>43</v>
      </c>
      <c r="I27" s="83" t="s">
        <v>82</v>
      </c>
      <c r="J27" s="83" t="s">
        <v>83</v>
      </c>
      <c r="K27" s="84" t="s">
        <v>84</v>
      </c>
      <c r="L27" s="188" t="s">
        <v>229</v>
      </c>
      <c r="M27" s="293" t="s">
        <v>66</v>
      </c>
      <c r="N27" s="294"/>
      <c r="O27" s="295"/>
      <c r="P27" s="48"/>
    </row>
    <row r="28" spans="1:28" ht="17.100000000000001" customHeight="1" x14ac:dyDescent="0.45">
      <c r="A28" s="291"/>
      <c r="B28" s="151"/>
      <c r="C28" s="141">
        <v>1</v>
      </c>
      <c r="D28" s="19"/>
      <c r="E28" s="20"/>
      <c r="F28" s="21"/>
      <c r="G28" s="22"/>
      <c r="H28" s="87" t="str">
        <f t="shared" ref="H28:H37" si="6">IF(ISBLANK(G28)," ",(G28+1))</f>
        <v xml:space="preserve"> </v>
      </c>
      <c r="I28" s="22"/>
      <c r="J28" s="88" t="str">
        <f t="shared" ref="J28:J37" si="7">IF(ISBLANK(I28)," ",DATEDIF(G28,I28,"d"))</f>
        <v xml:space="preserve"> </v>
      </c>
      <c r="K28" s="89" t="str">
        <f t="shared" ref="K28:K37" si="8">IF(ISBLANK(G28)," ",(H28+29))</f>
        <v xml:space="preserve"> </v>
      </c>
      <c r="L28" s="90" t="str">
        <f t="shared" ref="L28:L37" si="9">IF(ISBLANK(D28),IF(ISBLANK(E28)," ",D28+E28),D28+E28)</f>
        <v xml:space="preserve"> </v>
      </c>
      <c r="M28" s="91"/>
      <c r="N28" s="92"/>
      <c r="O28" s="93"/>
      <c r="P28" s="48"/>
      <c r="Q28" s="48"/>
      <c r="R28" s="48"/>
      <c r="S28" s="48"/>
      <c r="T28" s="48"/>
      <c r="U28" s="48"/>
      <c r="V28" s="48"/>
      <c r="W28" s="48"/>
      <c r="X28" s="48"/>
      <c r="Y28" s="48"/>
      <c r="Z28" s="48"/>
      <c r="AA28"/>
      <c r="AB28"/>
    </row>
    <row r="29" spans="1:28" ht="17.100000000000001" customHeight="1" x14ac:dyDescent="0.45">
      <c r="A29" s="291"/>
      <c r="B29" s="151"/>
      <c r="C29" s="141">
        <f t="shared" ref="C29:C37" si="10">C28+1</f>
        <v>2</v>
      </c>
      <c r="D29" s="19"/>
      <c r="E29" s="20"/>
      <c r="F29" s="21"/>
      <c r="G29" s="22"/>
      <c r="H29" s="87" t="str">
        <f t="shared" si="6"/>
        <v xml:space="preserve"> </v>
      </c>
      <c r="I29" s="22"/>
      <c r="J29" s="88" t="str">
        <f t="shared" si="7"/>
        <v xml:space="preserve"> </v>
      </c>
      <c r="K29" s="89" t="str">
        <f t="shared" si="8"/>
        <v xml:space="preserve"> </v>
      </c>
      <c r="L29" s="90" t="str">
        <f t="shared" si="9"/>
        <v xml:space="preserve"> </v>
      </c>
      <c r="M29" s="107"/>
      <c r="N29" s="108"/>
      <c r="O29" s="94"/>
      <c r="P29" s="48"/>
      <c r="Q29" s="48"/>
      <c r="R29" s="48"/>
      <c r="S29" s="48"/>
      <c r="T29" s="48"/>
      <c r="U29" s="48"/>
      <c r="V29" s="48"/>
      <c r="W29" s="48"/>
      <c r="X29" s="48"/>
      <c r="Y29" s="48"/>
      <c r="Z29" s="48"/>
      <c r="AA29"/>
      <c r="AB29"/>
    </row>
    <row r="30" spans="1:28" ht="17.100000000000001" customHeight="1" x14ac:dyDescent="0.45">
      <c r="A30" s="291"/>
      <c r="B30" s="151"/>
      <c r="C30" s="141">
        <f t="shared" si="10"/>
        <v>3</v>
      </c>
      <c r="D30" s="19"/>
      <c r="E30" s="20"/>
      <c r="F30" s="21"/>
      <c r="G30" s="22"/>
      <c r="H30" s="87" t="str">
        <f t="shared" si="6"/>
        <v xml:space="preserve"> </v>
      </c>
      <c r="I30" s="22"/>
      <c r="J30" s="88" t="str">
        <f t="shared" si="7"/>
        <v xml:space="preserve"> </v>
      </c>
      <c r="K30" s="89" t="str">
        <f t="shared" si="8"/>
        <v xml:space="preserve"> </v>
      </c>
      <c r="L30" s="90" t="str">
        <f t="shared" si="9"/>
        <v xml:space="preserve"> </v>
      </c>
      <c r="M30" s="107"/>
      <c r="N30" s="108"/>
      <c r="O30" s="94"/>
      <c r="P30" s="48"/>
      <c r="Q30" s="48"/>
      <c r="R30" s="48"/>
      <c r="S30" s="48"/>
      <c r="T30" s="48"/>
      <c r="U30" s="48"/>
      <c r="V30" s="48"/>
      <c r="W30" s="48"/>
      <c r="X30" s="48"/>
      <c r="Y30" s="48"/>
      <c r="Z30" s="48"/>
      <c r="AA30"/>
      <c r="AB30"/>
    </row>
    <row r="31" spans="1:28" ht="17.100000000000001" customHeight="1" x14ac:dyDescent="0.45">
      <c r="A31" s="291"/>
      <c r="B31" s="151"/>
      <c r="C31" s="141">
        <f t="shared" si="10"/>
        <v>4</v>
      </c>
      <c r="D31" s="19"/>
      <c r="E31" s="20"/>
      <c r="F31" s="21"/>
      <c r="G31" s="22"/>
      <c r="H31" s="87" t="str">
        <f t="shared" si="6"/>
        <v xml:space="preserve"> </v>
      </c>
      <c r="I31" s="22"/>
      <c r="J31" s="88" t="str">
        <f t="shared" si="7"/>
        <v xml:space="preserve"> </v>
      </c>
      <c r="K31" s="89" t="str">
        <f t="shared" si="8"/>
        <v xml:space="preserve"> </v>
      </c>
      <c r="L31" s="90" t="str">
        <f t="shared" si="9"/>
        <v xml:space="preserve"> </v>
      </c>
      <c r="M31" s="107"/>
      <c r="N31" s="108"/>
      <c r="O31" s="94"/>
      <c r="P31" s="48"/>
      <c r="Q31" s="48"/>
      <c r="R31" s="48"/>
      <c r="S31" s="48"/>
      <c r="T31" s="48"/>
      <c r="U31" s="48"/>
      <c r="V31" s="48"/>
      <c r="W31" s="48"/>
      <c r="X31" s="48"/>
      <c r="Y31" s="48"/>
      <c r="Z31" s="48"/>
      <c r="AA31"/>
      <c r="AB31"/>
    </row>
    <row r="32" spans="1:28" ht="17.100000000000001" customHeight="1" x14ac:dyDescent="0.45">
      <c r="A32" s="291"/>
      <c r="B32" s="151"/>
      <c r="C32" s="141">
        <f t="shared" si="10"/>
        <v>5</v>
      </c>
      <c r="D32" s="19"/>
      <c r="E32" s="20"/>
      <c r="F32" s="21"/>
      <c r="G32" s="22"/>
      <c r="H32" s="87" t="str">
        <f t="shared" si="6"/>
        <v xml:space="preserve"> </v>
      </c>
      <c r="I32" s="22"/>
      <c r="J32" s="88" t="str">
        <f t="shared" si="7"/>
        <v xml:space="preserve"> </v>
      </c>
      <c r="K32" s="89" t="str">
        <f t="shared" si="8"/>
        <v xml:space="preserve"> </v>
      </c>
      <c r="L32" s="90" t="str">
        <f t="shared" si="9"/>
        <v xml:space="preserve"> </v>
      </c>
      <c r="M32" s="107"/>
      <c r="N32" s="108"/>
      <c r="O32" s="94"/>
      <c r="P32" s="48"/>
      <c r="Q32" s="48"/>
      <c r="R32" s="48"/>
      <c r="S32" s="48"/>
      <c r="T32" s="48"/>
      <c r="U32" s="48"/>
      <c r="V32" s="48"/>
      <c r="W32" s="48"/>
      <c r="X32" s="48"/>
      <c r="Y32" s="48"/>
      <c r="Z32" s="48"/>
      <c r="AA32"/>
      <c r="AB32"/>
    </row>
    <row r="33" spans="1:28" ht="17.100000000000001" customHeight="1" x14ac:dyDescent="0.45">
      <c r="A33" s="291"/>
      <c r="B33" s="151"/>
      <c r="C33" s="141">
        <f t="shared" si="10"/>
        <v>6</v>
      </c>
      <c r="D33" s="19"/>
      <c r="E33" s="20"/>
      <c r="F33" s="21"/>
      <c r="G33" s="22"/>
      <c r="H33" s="87" t="str">
        <f t="shared" si="6"/>
        <v xml:space="preserve"> </v>
      </c>
      <c r="I33" s="22"/>
      <c r="J33" s="88" t="str">
        <f t="shared" si="7"/>
        <v xml:space="preserve"> </v>
      </c>
      <c r="K33" s="89" t="str">
        <f t="shared" si="8"/>
        <v xml:space="preserve"> </v>
      </c>
      <c r="L33" s="90" t="str">
        <f t="shared" si="9"/>
        <v xml:space="preserve"> </v>
      </c>
      <c r="M33" s="107"/>
      <c r="N33" s="108"/>
      <c r="O33" s="94"/>
      <c r="P33" s="48"/>
      <c r="Q33" s="48"/>
      <c r="R33" s="48"/>
      <c r="S33" s="48"/>
      <c r="T33" s="48"/>
      <c r="U33" s="48"/>
      <c r="V33" s="48"/>
      <c r="W33" s="48"/>
      <c r="X33" s="48"/>
      <c r="Y33" s="48"/>
      <c r="Z33" s="48"/>
      <c r="AA33"/>
      <c r="AB33"/>
    </row>
    <row r="34" spans="1:28" ht="17.100000000000001" customHeight="1" x14ac:dyDescent="0.45">
      <c r="A34" s="291"/>
      <c r="B34" s="151"/>
      <c r="C34" s="141">
        <f t="shared" si="10"/>
        <v>7</v>
      </c>
      <c r="D34" s="19"/>
      <c r="E34" s="20"/>
      <c r="F34" s="21"/>
      <c r="G34" s="22"/>
      <c r="H34" s="87" t="str">
        <f t="shared" si="6"/>
        <v xml:space="preserve"> </v>
      </c>
      <c r="I34" s="22"/>
      <c r="J34" s="88" t="str">
        <f t="shared" si="7"/>
        <v xml:space="preserve"> </v>
      </c>
      <c r="K34" s="89" t="str">
        <f t="shared" si="8"/>
        <v xml:space="preserve"> </v>
      </c>
      <c r="L34" s="90" t="str">
        <f t="shared" si="9"/>
        <v xml:space="preserve"> </v>
      </c>
      <c r="M34" s="107"/>
      <c r="N34" s="108"/>
      <c r="O34" s="94"/>
      <c r="P34" s="48"/>
      <c r="Q34" s="48"/>
      <c r="R34" s="48"/>
      <c r="S34" s="48"/>
      <c r="T34" s="48"/>
      <c r="U34" s="48"/>
      <c r="V34" s="48"/>
      <c r="W34" s="48"/>
      <c r="X34" s="48"/>
      <c r="Y34" s="48"/>
      <c r="Z34" s="48"/>
      <c r="AA34"/>
      <c r="AB34"/>
    </row>
    <row r="35" spans="1:28" ht="17.100000000000001" customHeight="1" x14ac:dyDescent="0.45">
      <c r="A35" s="291"/>
      <c r="B35" s="151"/>
      <c r="C35" s="141">
        <f t="shared" si="10"/>
        <v>8</v>
      </c>
      <c r="D35" s="19"/>
      <c r="E35" s="20"/>
      <c r="F35" s="21"/>
      <c r="G35" s="22"/>
      <c r="H35" s="87" t="str">
        <f t="shared" si="6"/>
        <v xml:space="preserve"> </v>
      </c>
      <c r="I35" s="22"/>
      <c r="J35" s="88" t="str">
        <f t="shared" si="7"/>
        <v xml:space="preserve"> </v>
      </c>
      <c r="K35" s="89" t="str">
        <f t="shared" si="8"/>
        <v xml:space="preserve"> </v>
      </c>
      <c r="L35" s="90" t="str">
        <f t="shared" si="9"/>
        <v xml:space="preserve"> </v>
      </c>
      <c r="M35" s="107"/>
      <c r="N35" s="108"/>
      <c r="O35" s="94"/>
      <c r="P35" s="48"/>
      <c r="Q35" s="48"/>
      <c r="R35" s="48"/>
      <c r="S35" s="48"/>
      <c r="T35" s="48"/>
      <c r="U35" s="48"/>
      <c r="V35" s="48"/>
      <c r="W35" s="48"/>
      <c r="X35" s="48"/>
      <c r="Y35" s="48"/>
      <c r="Z35" s="48"/>
      <c r="AA35"/>
      <c r="AB35"/>
    </row>
    <row r="36" spans="1:28" ht="17.100000000000001" customHeight="1" x14ac:dyDescent="0.45">
      <c r="A36" s="291"/>
      <c r="B36" s="151"/>
      <c r="C36" s="141">
        <f t="shared" si="10"/>
        <v>9</v>
      </c>
      <c r="D36" s="19"/>
      <c r="E36" s="20"/>
      <c r="F36" s="21"/>
      <c r="G36" s="22"/>
      <c r="H36" s="87" t="str">
        <f t="shared" si="6"/>
        <v xml:space="preserve"> </v>
      </c>
      <c r="I36" s="22"/>
      <c r="J36" s="88" t="str">
        <f t="shared" si="7"/>
        <v xml:space="preserve"> </v>
      </c>
      <c r="K36" s="89" t="str">
        <f t="shared" si="8"/>
        <v xml:space="preserve"> </v>
      </c>
      <c r="L36" s="90" t="str">
        <f t="shared" si="9"/>
        <v xml:space="preserve"> </v>
      </c>
      <c r="M36" s="107"/>
      <c r="N36" s="108"/>
      <c r="O36" s="94"/>
      <c r="P36" s="48"/>
      <c r="Q36" s="48"/>
      <c r="R36" s="48"/>
      <c r="S36" s="48"/>
    </row>
    <row r="37" spans="1:28" ht="17.100000000000001" customHeight="1" thickBot="1" x14ac:dyDescent="0.5">
      <c r="A37" s="292"/>
      <c r="B37" s="152"/>
      <c r="C37" s="142">
        <f t="shared" si="10"/>
        <v>10</v>
      </c>
      <c r="D37" s="23"/>
      <c r="E37" s="24"/>
      <c r="F37" s="102"/>
      <c r="G37" s="25"/>
      <c r="H37" s="109" t="str">
        <f t="shared" si="6"/>
        <v xml:space="preserve"> </v>
      </c>
      <c r="I37" s="25"/>
      <c r="J37" s="110" t="str">
        <f t="shared" si="7"/>
        <v xml:space="preserve"> </v>
      </c>
      <c r="K37" s="95" t="str">
        <f t="shared" si="8"/>
        <v xml:space="preserve"> </v>
      </c>
      <c r="L37" s="111" t="str">
        <f t="shared" si="9"/>
        <v xml:space="preserve"> </v>
      </c>
      <c r="M37" s="96"/>
      <c r="N37" s="97"/>
      <c r="O37" s="98"/>
      <c r="P37" s="48"/>
      <c r="Q37" s="48"/>
      <c r="R37" s="48"/>
      <c r="S37" s="48"/>
    </row>
    <row r="38" spans="1:28" ht="55.9" thickBot="1" x14ac:dyDescent="0.5">
      <c r="A38" s="112" t="s">
        <v>65</v>
      </c>
      <c r="B38" s="113" t="s">
        <v>112</v>
      </c>
      <c r="C38" s="114" t="s">
        <v>79</v>
      </c>
      <c r="D38" s="114" t="s">
        <v>107</v>
      </c>
      <c r="E38" s="114" t="s">
        <v>211</v>
      </c>
      <c r="F38" s="114" t="s">
        <v>81</v>
      </c>
      <c r="G38" s="114" t="s">
        <v>32</v>
      </c>
      <c r="H38" s="114" t="s">
        <v>68</v>
      </c>
      <c r="I38" s="114" t="s">
        <v>44</v>
      </c>
      <c r="J38" s="114" t="s">
        <v>33</v>
      </c>
      <c r="K38" s="114" t="s">
        <v>34</v>
      </c>
      <c r="L38" s="114" t="s">
        <v>228</v>
      </c>
      <c r="M38" s="114" t="s">
        <v>229</v>
      </c>
      <c r="N38" s="114" t="s">
        <v>80</v>
      </c>
      <c r="O38" s="115" t="s">
        <v>69</v>
      </c>
      <c r="P38" s="48"/>
    </row>
    <row r="39" spans="1:28" ht="21" customHeight="1" x14ac:dyDescent="0.5">
      <c r="A39" s="49">
        <v>3</v>
      </c>
      <c r="B39" s="181"/>
      <c r="C39" s="174"/>
      <c r="D39" s="50" t="str">
        <f>IF(ISBLANK(C39)," ",C39/$K$8)</f>
        <v xml:space="preserve"> </v>
      </c>
      <c r="E39" s="17"/>
      <c r="F39" s="51" t="str">
        <f>IF((SUM(L41:L50))&gt;0,SUM(L41:L50)," ")</f>
        <v xml:space="preserve"> </v>
      </c>
      <c r="G39" s="17"/>
      <c r="H39" s="17"/>
      <c r="I39" s="17"/>
      <c r="J39" s="17"/>
      <c r="K39" s="18"/>
      <c r="L39" s="18"/>
      <c r="M39" s="52" t="str">
        <f>IF(ISBLANK(C39)," ",IF(SUM(D41:E50)+SUM(G39:H39)+SUM(J39:L39)&gt;(D39*$K$8*$G$8),(D39*$K$8*$G$8),SUM(D41:E50)+SUM(G39:H39)+SUM(J39:L39)))</f>
        <v xml:space="preserve"> </v>
      </c>
      <c r="N39" s="26"/>
      <c r="O39" s="99" t="str">
        <f>IF(ISBLANK(N39)," ",IF(M39="0,00","0,00",MIN(IF(SUM(750/$O$8*M39)&gt;750,750,SUM(750/$O$8*M39)),N39)))</f>
        <v xml:space="preserve"> </v>
      </c>
      <c r="P39" s="53"/>
    </row>
    <row r="40" spans="1:28" ht="86.1" customHeight="1" x14ac:dyDescent="0.45">
      <c r="A40" s="296" t="s">
        <v>109</v>
      </c>
      <c r="B40" s="146" t="s">
        <v>113</v>
      </c>
      <c r="C40" s="54" t="s">
        <v>115</v>
      </c>
      <c r="D40" s="55" t="s">
        <v>201</v>
      </c>
      <c r="E40" s="55" t="s">
        <v>31</v>
      </c>
      <c r="F40" s="55" t="s">
        <v>35</v>
      </c>
      <c r="G40" s="55" t="s">
        <v>110</v>
      </c>
      <c r="H40" s="55" t="s">
        <v>43</v>
      </c>
      <c r="I40" s="55" t="s">
        <v>82</v>
      </c>
      <c r="J40" s="55" t="s">
        <v>83</v>
      </c>
      <c r="K40" s="56" t="s">
        <v>84</v>
      </c>
      <c r="L40" s="187" t="s">
        <v>229</v>
      </c>
      <c r="M40" s="298" t="s">
        <v>66</v>
      </c>
      <c r="N40" s="299"/>
      <c r="O40" s="300"/>
      <c r="P40" s="48"/>
    </row>
    <row r="41" spans="1:28" ht="17.100000000000001" customHeight="1" x14ac:dyDescent="0.45">
      <c r="A41" s="296"/>
      <c r="B41" s="151"/>
      <c r="C41" s="139">
        <v>1</v>
      </c>
      <c r="D41" s="19"/>
      <c r="E41" s="20"/>
      <c r="F41" s="21"/>
      <c r="G41" s="22"/>
      <c r="H41" s="57" t="str">
        <f>IF(ISBLANK(G41)," ",(G41+1))</f>
        <v xml:space="preserve"> </v>
      </c>
      <c r="I41" s="22"/>
      <c r="J41" s="58" t="str">
        <f>IF(ISBLANK(I41)," ",DATEDIF(G41,I41,"d"))</f>
        <v xml:space="preserve"> </v>
      </c>
      <c r="K41" s="59" t="str">
        <f>IF(ISBLANK(G41)," ",(H41+29))</f>
        <v xml:space="preserve"> </v>
      </c>
      <c r="L41" s="60" t="str">
        <f>IF(ISBLANK(D41),IF(ISBLANK(E41)," ",D41+E41),D41+E41)</f>
        <v xml:space="preserve"> </v>
      </c>
      <c r="M41" s="61"/>
      <c r="N41" s="62"/>
      <c r="O41" s="63"/>
      <c r="P41" s="48"/>
      <c r="Q41" s="48"/>
      <c r="R41" s="48"/>
      <c r="S41" s="48"/>
      <c r="T41" s="48"/>
      <c r="U41" s="48"/>
      <c r="V41" s="48"/>
      <c r="W41" s="48"/>
      <c r="X41" s="48"/>
      <c r="Y41" s="48"/>
      <c r="Z41" s="48"/>
      <c r="AA41"/>
      <c r="AB41"/>
    </row>
    <row r="42" spans="1:28" ht="17.100000000000001" customHeight="1" x14ac:dyDescent="0.45">
      <c r="A42" s="296"/>
      <c r="B42" s="151"/>
      <c r="C42" s="139">
        <f t="shared" ref="C42:C50" si="11">C41+1</f>
        <v>2</v>
      </c>
      <c r="D42" s="19"/>
      <c r="E42" s="20"/>
      <c r="F42" s="21"/>
      <c r="G42" s="22"/>
      <c r="H42" s="57" t="str">
        <f t="shared" ref="H42:H50" si="12">IF(ISBLANK(G42)," ",(G42+1))</f>
        <v xml:space="preserve"> </v>
      </c>
      <c r="I42" s="22"/>
      <c r="J42" s="58" t="str">
        <f t="shared" ref="J42:J50" si="13">IF(ISBLANK(I42)," ",DATEDIF(G42,I42,"d"))</f>
        <v xml:space="preserve"> </v>
      </c>
      <c r="K42" s="59" t="str">
        <f>IF(ISBLANK(G42)," ",(H42+29))</f>
        <v xml:space="preserve"> </v>
      </c>
      <c r="L42" s="60" t="str">
        <f t="shared" ref="L42:L50" si="14">IF(ISBLANK(D42),IF(ISBLANK(E42)," ",D42+E42),D42+E42)</f>
        <v xml:space="preserve"> </v>
      </c>
      <c r="M42" s="100"/>
      <c r="N42" s="101"/>
      <c r="O42" s="64"/>
      <c r="P42" s="48"/>
      <c r="Q42" s="48"/>
      <c r="R42" s="48"/>
      <c r="S42" s="48"/>
      <c r="T42" s="48"/>
      <c r="U42" s="48"/>
      <c r="V42" s="48"/>
      <c r="W42" s="48"/>
      <c r="X42" s="48"/>
      <c r="Y42" s="48"/>
      <c r="Z42" s="48"/>
      <c r="AA42"/>
      <c r="AB42"/>
    </row>
    <row r="43" spans="1:28" ht="17.100000000000001" customHeight="1" x14ac:dyDescent="0.45">
      <c r="A43" s="296"/>
      <c r="B43" s="151"/>
      <c r="C43" s="139">
        <f t="shared" si="11"/>
        <v>3</v>
      </c>
      <c r="D43" s="19"/>
      <c r="E43" s="20"/>
      <c r="F43" s="21"/>
      <c r="G43" s="116"/>
      <c r="H43" s="57" t="str">
        <f t="shared" si="12"/>
        <v xml:space="preserve"> </v>
      </c>
      <c r="I43" s="22"/>
      <c r="J43" s="58" t="str">
        <f t="shared" si="13"/>
        <v xml:space="preserve"> </v>
      </c>
      <c r="K43" s="59" t="str">
        <f t="shared" ref="K43" si="15">IF(ISBLANK(G43)," ",(H43+29))</f>
        <v xml:space="preserve"> </v>
      </c>
      <c r="L43" s="60" t="str">
        <f t="shared" si="14"/>
        <v xml:space="preserve"> </v>
      </c>
      <c r="M43" s="100"/>
      <c r="N43" s="101"/>
      <c r="O43" s="64"/>
      <c r="P43" s="48"/>
      <c r="Q43" s="48"/>
      <c r="R43" s="48"/>
      <c r="S43" s="48"/>
      <c r="T43" s="48"/>
      <c r="U43" s="48"/>
      <c r="V43" s="48"/>
      <c r="W43" s="48"/>
      <c r="X43" s="48"/>
      <c r="Y43" s="48"/>
      <c r="Z43" s="48"/>
      <c r="AA43"/>
      <c r="AB43"/>
    </row>
    <row r="44" spans="1:28" ht="17.100000000000001" customHeight="1" x14ac:dyDescent="0.45">
      <c r="A44" s="296"/>
      <c r="B44" s="151"/>
      <c r="C44" s="139">
        <f t="shared" si="11"/>
        <v>4</v>
      </c>
      <c r="D44" s="19"/>
      <c r="E44" s="20"/>
      <c r="F44" s="21"/>
      <c r="G44" s="22"/>
      <c r="H44" s="57" t="str">
        <f t="shared" si="12"/>
        <v xml:space="preserve"> </v>
      </c>
      <c r="I44" s="22"/>
      <c r="J44" s="58" t="str">
        <f t="shared" si="13"/>
        <v xml:space="preserve"> </v>
      </c>
      <c r="K44" s="59" t="str">
        <f>IF(ISBLANK(G44)," ",(H44+29))</f>
        <v xml:space="preserve"> </v>
      </c>
      <c r="L44" s="60" t="str">
        <f t="shared" si="14"/>
        <v xml:space="preserve"> </v>
      </c>
      <c r="M44" s="100"/>
      <c r="N44" s="101"/>
      <c r="O44" s="64"/>
      <c r="P44" s="48"/>
      <c r="Q44" s="48"/>
      <c r="R44" s="48"/>
      <c r="S44" s="48"/>
      <c r="T44" s="48"/>
      <c r="U44" s="48"/>
      <c r="V44" s="48"/>
      <c r="W44" s="48"/>
      <c r="X44" s="48"/>
      <c r="Y44" s="48"/>
      <c r="Z44" s="48"/>
      <c r="AA44"/>
      <c r="AB44"/>
    </row>
    <row r="45" spans="1:28" ht="17.100000000000001" customHeight="1" x14ac:dyDescent="0.45">
      <c r="A45" s="296"/>
      <c r="B45" s="151"/>
      <c r="C45" s="139">
        <f t="shared" si="11"/>
        <v>5</v>
      </c>
      <c r="D45" s="19"/>
      <c r="E45" s="20"/>
      <c r="F45" s="21"/>
      <c r="G45" s="22"/>
      <c r="H45" s="57" t="str">
        <f t="shared" si="12"/>
        <v xml:space="preserve"> </v>
      </c>
      <c r="I45" s="22"/>
      <c r="J45" s="58" t="str">
        <f t="shared" si="13"/>
        <v xml:space="preserve"> </v>
      </c>
      <c r="K45" s="59" t="str">
        <f t="shared" ref="K45:K50" si="16">IF(ISBLANK(G45)," ",(H45+29))</f>
        <v xml:space="preserve"> </v>
      </c>
      <c r="L45" s="60" t="str">
        <f t="shared" si="14"/>
        <v xml:space="preserve"> </v>
      </c>
      <c r="M45" s="100"/>
      <c r="N45" s="101"/>
      <c r="O45" s="64"/>
      <c r="P45" s="48"/>
      <c r="Q45" s="48"/>
      <c r="R45" s="48"/>
      <c r="S45" s="48"/>
      <c r="T45" s="48"/>
      <c r="U45" s="48"/>
      <c r="V45" s="48"/>
      <c r="W45" s="48"/>
      <c r="X45" s="48"/>
      <c r="Y45" s="48"/>
      <c r="Z45" s="48"/>
      <c r="AA45"/>
      <c r="AB45"/>
    </row>
    <row r="46" spans="1:28" ht="17.100000000000001" customHeight="1" x14ac:dyDescent="0.45">
      <c r="A46" s="296"/>
      <c r="B46" s="151"/>
      <c r="C46" s="139">
        <f t="shared" si="11"/>
        <v>6</v>
      </c>
      <c r="D46" s="19"/>
      <c r="E46" s="20"/>
      <c r="F46" s="21"/>
      <c r="G46" s="22"/>
      <c r="H46" s="57" t="str">
        <f t="shared" si="12"/>
        <v xml:space="preserve"> </v>
      </c>
      <c r="I46" s="22"/>
      <c r="J46" s="58" t="str">
        <f t="shared" si="13"/>
        <v xml:space="preserve"> </v>
      </c>
      <c r="K46" s="59" t="str">
        <f t="shared" si="16"/>
        <v xml:space="preserve"> </v>
      </c>
      <c r="L46" s="60" t="str">
        <f t="shared" si="14"/>
        <v xml:space="preserve"> </v>
      </c>
      <c r="M46" s="100"/>
      <c r="N46" s="101"/>
      <c r="O46" s="64"/>
      <c r="P46" s="48"/>
      <c r="Q46" s="48"/>
      <c r="R46" s="48"/>
      <c r="S46" s="48"/>
      <c r="T46" s="48"/>
      <c r="U46" s="48"/>
      <c r="V46" s="48"/>
      <c r="W46" s="48"/>
      <c r="X46" s="48"/>
      <c r="Y46" s="48"/>
      <c r="Z46" s="48"/>
      <c r="AA46"/>
      <c r="AB46"/>
    </row>
    <row r="47" spans="1:28" ht="17.100000000000001" customHeight="1" x14ac:dyDescent="0.45">
      <c r="A47" s="296"/>
      <c r="B47" s="151"/>
      <c r="C47" s="139">
        <f t="shared" si="11"/>
        <v>7</v>
      </c>
      <c r="D47" s="19"/>
      <c r="E47" s="20"/>
      <c r="F47" s="21"/>
      <c r="G47" s="22"/>
      <c r="H47" s="57" t="str">
        <f t="shared" si="12"/>
        <v xml:space="preserve"> </v>
      </c>
      <c r="I47" s="22"/>
      <c r="J47" s="58" t="str">
        <f t="shared" si="13"/>
        <v xml:space="preserve"> </v>
      </c>
      <c r="K47" s="59" t="str">
        <f t="shared" si="16"/>
        <v xml:space="preserve"> </v>
      </c>
      <c r="L47" s="60" t="str">
        <f t="shared" si="14"/>
        <v xml:space="preserve"> </v>
      </c>
      <c r="M47" s="100"/>
      <c r="N47" s="101"/>
      <c r="O47" s="64"/>
      <c r="P47" s="48"/>
      <c r="Q47" s="48"/>
      <c r="R47" s="48"/>
      <c r="S47" s="48"/>
      <c r="T47" s="48"/>
      <c r="U47" s="48"/>
      <c r="V47" s="48"/>
      <c r="W47" s="48"/>
      <c r="X47" s="48"/>
      <c r="Y47" s="48"/>
      <c r="Z47" s="48"/>
      <c r="AA47"/>
      <c r="AB47"/>
    </row>
    <row r="48" spans="1:28" ht="17.100000000000001" customHeight="1" x14ac:dyDescent="0.45">
      <c r="A48" s="296"/>
      <c r="B48" s="151"/>
      <c r="C48" s="139">
        <f t="shared" si="11"/>
        <v>8</v>
      </c>
      <c r="D48" s="19"/>
      <c r="E48" s="20"/>
      <c r="F48" s="21"/>
      <c r="G48" s="22"/>
      <c r="H48" s="57" t="str">
        <f t="shared" si="12"/>
        <v xml:space="preserve"> </v>
      </c>
      <c r="I48" s="22"/>
      <c r="J48" s="58" t="str">
        <f t="shared" si="13"/>
        <v xml:space="preserve"> </v>
      </c>
      <c r="K48" s="59" t="str">
        <f t="shared" si="16"/>
        <v xml:space="preserve"> </v>
      </c>
      <c r="L48" s="60" t="str">
        <f t="shared" si="14"/>
        <v xml:space="preserve"> </v>
      </c>
      <c r="M48" s="100"/>
      <c r="N48" s="101"/>
      <c r="O48" s="64"/>
      <c r="P48" s="48"/>
      <c r="Q48" s="48"/>
      <c r="R48" s="48"/>
      <c r="S48" s="48"/>
      <c r="T48" s="48"/>
      <c r="U48" s="48"/>
      <c r="V48" s="48"/>
      <c r="W48" s="48"/>
      <c r="X48" s="48"/>
      <c r="Y48" s="48"/>
      <c r="Z48" s="48"/>
      <c r="AA48"/>
      <c r="AB48"/>
    </row>
    <row r="49" spans="1:28" ht="17.100000000000001" customHeight="1" x14ac:dyDescent="0.45">
      <c r="A49" s="296"/>
      <c r="B49" s="151"/>
      <c r="C49" s="139">
        <f t="shared" si="11"/>
        <v>9</v>
      </c>
      <c r="D49" s="19"/>
      <c r="E49" s="20"/>
      <c r="F49" s="21"/>
      <c r="G49" s="22"/>
      <c r="H49" s="57" t="str">
        <f t="shared" si="12"/>
        <v xml:space="preserve"> </v>
      </c>
      <c r="I49" s="22"/>
      <c r="J49" s="58" t="str">
        <f t="shared" si="13"/>
        <v xml:space="preserve"> </v>
      </c>
      <c r="K49" s="59" t="str">
        <f t="shared" si="16"/>
        <v xml:space="preserve"> </v>
      </c>
      <c r="L49" s="60" t="str">
        <f t="shared" si="14"/>
        <v xml:space="preserve"> </v>
      </c>
      <c r="M49" s="100"/>
      <c r="N49" s="101"/>
      <c r="O49" s="64"/>
      <c r="P49" s="48"/>
      <c r="Q49" s="48"/>
      <c r="R49" s="48"/>
      <c r="S49" s="48"/>
    </row>
    <row r="50" spans="1:28" ht="17.100000000000001" customHeight="1" thickBot="1" x14ac:dyDescent="0.5">
      <c r="A50" s="297"/>
      <c r="B50" s="152"/>
      <c r="C50" s="140">
        <f t="shared" si="11"/>
        <v>10</v>
      </c>
      <c r="D50" s="23"/>
      <c r="E50" s="24"/>
      <c r="F50" s="102"/>
      <c r="G50" s="25"/>
      <c r="H50" s="103" t="str">
        <f t="shared" si="12"/>
        <v xml:space="preserve"> </v>
      </c>
      <c r="I50" s="25"/>
      <c r="J50" s="104" t="str">
        <f t="shared" si="13"/>
        <v xml:space="preserve"> </v>
      </c>
      <c r="K50" s="65" t="str">
        <f t="shared" si="16"/>
        <v xml:space="preserve"> </v>
      </c>
      <c r="L50" s="105" t="str">
        <f t="shared" si="14"/>
        <v xml:space="preserve"> </v>
      </c>
      <c r="M50" s="66"/>
      <c r="N50" s="67"/>
      <c r="O50" s="68"/>
      <c r="P50" s="48"/>
      <c r="Q50" s="48"/>
      <c r="R50" s="48"/>
      <c r="S50" s="48"/>
    </row>
    <row r="51" spans="1:28" ht="55.9" thickBot="1" x14ac:dyDescent="0.5">
      <c r="A51" s="112" t="s">
        <v>65</v>
      </c>
      <c r="B51" s="113" t="s">
        <v>112</v>
      </c>
      <c r="C51" s="114" t="s">
        <v>79</v>
      </c>
      <c r="D51" s="114" t="s">
        <v>107</v>
      </c>
      <c r="E51" s="114" t="s">
        <v>211</v>
      </c>
      <c r="F51" s="114" t="s">
        <v>81</v>
      </c>
      <c r="G51" s="114" t="s">
        <v>32</v>
      </c>
      <c r="H51" s="114" t="s">
        <v>68</v>
      </c>
      <c r="I51" s="114" t="s">
        <v>44</v>
      </c>
      <c r="J51" s="114" t="s">
        <v>33</v>
      </c>
      <c r="K51" s="114" t="s">
        <v>34</v>
      </c>
      <c r="L51" s="114" t="s">
        <v>228</v>
      </c>
      <c r="M51" s="114" t="s">
        <v>229</v>
      </c>
      <c r="N51" s="114" t="s">
        <v>80</v>
      </c>
      <c r="O51" s="115" t="s">
        <v>69</v>
      </c>
      <c r="P51" s="48"/>
    </row>
    <row r="52" spans="1:28" ht="21" customHeight="1" x14ac:dyDescent="0.5">
      <c r="A52" s="81">
        <v>4</v>
      </c>
      <c r="B52" s="181"/>
      <c r="C52" s="174"/>
      <c r="D52" s="85" t="str">
        <f>IF(ISBLANK(C52)," ",C52/$K$8)</f>
        <v xml:space="preserve"> </v>
      </c>
      <c r="E52" s="17"/>
      <c r="F52" s="86" t="str">
        <f t="shared" ref="F52" si="17">IF((SUM(L54:L63))&gt;0,SUM(L54:L63)," ")</f>
        <v xml:space="preserve"> </v>
      </c>
      <c r="G52" s="17"/>
      <c r="H52" s="17"/>
      <c r="I52" s="17"/>
      <c r="J52" s="17"/>
      <c r="K52" s="18"/>
      <c r="L52" s="18"/>
      <c r="M52" s="52" t="str">
        <f>IF(ISBLANK(C52)," ",IF(SUM(D54:E63)+SUM(G52:H52)+SUM(J52:L52)&gt;(D52*$K$8*$G$8),(D52*$K$8*$G$8),SUM(D54:E63)+SUM(G52:H52)+SUM(J52:L52)))</f>
        <v xml:space="preserve"> </v>
      </c>
      <c r="N52" s="26"/>
      <c r="O52" s="106" t="str">
        <f>IF(ISBLANK(N52)," ",IF(M52="0,00","0,00",MIN(IF(SUM(750/$O$8*M52)&gt;750,750,SUM(750/$O$8*M52)),N52)))</f>
        <v xml:space="preserve"> </v>
      </c>
      <c r="P52" s="53"/>
    </row>
    <row r="53" spans="1:28" ht="86.1" customHeight="1" x14ac:dyDescent="0.45">
      <c r="A53" s="291" t="s">
        <v>109</v>
      </c>
      <c r="B53" s="120" t="s">
        <v>113</v>
      </c>
      <c r="C53" s="82" t="s">
        <v>115</v>
      </c>
      <c r="D53" s="83" t="s">
        <v>201</v>
      </c>
      <c r="E53" s="83" t="s">
        <v>31</v>
      </c>
      <c r="F53" s="83" t="s">
        <v>35</v>
      </c>
      <c r="G53" s="83" t="s">
        <v>110</v>
      </c>
      <c r="H53" s="83" t="s">
        <v>43</v>
      </c>
      <c r="I53" s="83" t="s">
        <v>82</v>
      </c>
      <c r="J53" s="83" t="s">
        <v>83</v>
      </c>
      <c r="K53" s="84" t="s">
        <v>84</v>
      </c>
      <c r="L53" s="188" t="s">
        <v>229</v>
      </c>
      <c r="M53" s="293" t="s">
        <v>66</v>
      </c>
      <c r="N53" s="294"/>
      <c r="O53" s="295"/>
      <c r="P53" s="48"/>
    </row>
    <row r="54" spans="1:28" ht="17.100000000000001" customHeight="1" x14ac:dyDescent="0.45">
      <c r="A54" s="291"/>
      <c r="B54" s="151"/>
      <c r="C54" s="141">
        <v>1</v>
      </c>
      <c r="D54" s="19"/>
      <c r="E54" s="20"/>
      <c r="F54" s="21"/>
      <c r="G54" s="22"/>
      <c r="H54" s="87" t="str">
        <f t="shared" ref="H54:H63" si="18">IF(ISBLANK(G54)," ",(G54+1))</f>
        <v xml:space="preserve"> </v>
      </c>
      <c r="I54" s="22"/>
      <c r="J54" s="88" t="str">
        <f t="shared" ref="J54:J63" si="19">IF(ISBLANK(I54)," ",DATEDIF(G54,I54,"d"))</f>
        <v xml:space="preserve"> </v>
      </c>
      <c r="K54" s="89" t="str">
        <f t="shared" ref="K54:K63" si="20">IF(ISBLANK(G54)," ",(H54+29))</f>
        <v xml:space="preserve"> </v>
      </c>
      <c r="L54" s="90" t="str">
        <f t="shared" ref="L54:L63" si="21">IF(ISBLANK(D54),IF(ISBLANK(E54)," ",D54+E54),D54+E54)</f>
        <v xml:space="preserve"> </v>
      </c>
      <c r="M54" s="91"/>
      <c r="N54" s="92"/>
      <c r="O54" s="93"/>
      <c r="P54" s="48"/>
      <c r="Q54" s="48"/>
      <c r="R54" s="48"/>
      <c r="S54" s="48"/>
      <c r="T54" s="48"/>
      <c r="U54" s="48"/>
      <c r="V54" s="48"/>
      <c r="W54" s="48"/>
      <c r="X54" s="48"/>
      <c r="Y54" s="48"/>
      <c r="Z54" s="48"/>
      <c r="AA54"/>
      <c r="AB54"/>
    </row>
    <row r="55" spans="1:28" ht="17.100000000000001" customHeight="1" x14ac:dyDescent="0.45">
      <c r="A55" s="291"/>
      <c r="B55" s="151"/>
      <c r="C55" s="141">
        <f t="shared" ref="C55:C63" si="22">C54+1</f>
        <v>2</v>
      </c>
      <c r="D55" s="19"/>
      <c r="E55" s="20"/>
      <c r="F55" s="21"/>
      <c r="G55" s="22"/>
      <c r="H55" s="87" t="str">
        <f t="shared" si="18"/>
        <v xml:space="preserve"> </v>
      </c>
      <c r="I55" s="22"/>
      <c r="J55" s="88" t="str">
        <f t="shared" si="19"/>
        <v xml:space="preserve"> </v>
      </c>
      <c r="K55" s="89" t="str">
        <f t="shared" si="20"/>
        <v xml:space="preserve"> </v>
      </c>
      <c r="L55" s="90" t="str">
        <f t="shared" si="21"/>
        <v xml:space="preserve"> </v>
      </c>
      <c r="M55" s="107"/>
      <c r="N55" s="108"/>
      <c r="O55" s="94"/>
      <c r="P55" s="48"/>
      <c r="Q55" s="48"/>
      <c r="R55" s="48"/>
      <c r="S55" s="48"/>
      <c r="T55" s="48"/>
      <c r="U55" s="48"/>
      <c r="V55" s="48"/>
      <c r="W55" s="48"/>
      <c r="X55" s="48"/>
      <c r="Y55" s="48"/>
      <c r="Z55" s="48"/>
      <c r="AA55"/>
      <c r="AB55"/>
    </row>
    <row r="56" spans="1:28" ht="17.100000000000001" customHeight="1" x14ac:dyDescent="0.45">
      <c r="A56" s="291"/>
      <c r="B56" s="151"/>
      <c r="C56" s="141">
        <f t="shared" si="22"/>
        <v>3</v>
      </c>
      <c r="D56" s="19"/>
      <c r="E56" s="20"/>
      <c r="F56" s="21"/>
      <c r="G56" s="22"/>
      <c r="H56" s="87" t="str">
        <f t="shared" si="18"/>
        <v xml:space="preserve"> </v>
      </c>
      <c r="I56" s="22"/>
      <c r="J56" s="88" t="str">
        <f t="shared" si="19"/>
        <v xml:space="preserve"> </v>
      </c>
      <c r="K56" s="89" t="str">
        <f t="shared" si="20"/>
        <v xml:space="preserve"> </v>
      </c>
      <c r="L56" s="90" t="str">
        <f t="shared" si="21"/>
        <v xml:space="preserve"> </v>
      </c>
      <c r="M56" s="107"/>
      <c r="N56" s="108"/>
      <c r="O56" s="94"/>
      <c r="P56" s="48"/>
      <c r="Q56" s="48"/>
      <c r="R56" s="48"/>
      <c r="S56" s="48"/>
      <c r="T56" s="48"/>
      <c r="U56" s="48"/>
      <c r="V56" s="48"/>
      <c r="W56" s="48"/>
      <c r="X56" s="48"/>
      <c r="Y56" s="48"/>
      <c r="Z56" s="48"/>
      <c r="AA56"/>
      <c r="AB56"/>
    </row>
    <row r="57" spans="1:28" ht="17.100000000000001" customHeight="1" x14ac:dyDescent="0.45">
      <c r="A57" s="291"/>
      <c r="B57" s="151"/>
      <c r="C57" s="141">
        <f t="shared" si="22"/>
        <v>4</v>
      </c>
      <c r="D57" s="19"/>
      <c r="E57" s="20"/>
      <c r="F57" s="21"/>
      <c r="G57" s="22"/>
      <c r="H57" s="87" t="str">
        <f t="shared" si="18"/>
        <v xml:space="preserve"> </v>
      </c>
      <c r="I57" s="22"/>
      <c r="J57" s="88" t="str">
        <f t="shared" si="19"/>
        <v xml:space="preserve"> </v>
      </c>
      <c r="K57" s="89" t="str">
        <f t="shared" si="20"/>
        <v xml:space="preserve"> </v>
      </c>
      <c r="L57" s="90" t="str">
        <f t="shared" si="21"/>
        <v xml:space="preserve"> </v>
      </c>
      <c r="M57" s="107"/>
      <c r="N57" s="108"/>
      <c r="O57" s="94"/>
      <c r="P57" s="48"/>
      <c r="Q57" s="48"/>
      <c r="R57" s="48"/>
      <c r="S57" s="48"/>
      <c r="T57" s="48"/>
      <c r="U57" s="48"/>
      <c r="V57" s="48"/>
      <c r="W57" s="48"/>
      <c r="X57" s="48"/>
      <c r="Y57" s="48"/>
      <c r="Z57" s="48"/>
      <c r="AA57"/>
      <c r="AB57"/>
    </row>
    <row r="58" spans="1:28" ht="17.100000000000001" customHeight="1" x14ac:dyDescent="0.45">
      <c r="A58" s="291"/>
      <c r="B58" s="151"/>
      <c r="C58" s="141">
        <f t="shared" si="22"/>
        <v>5</v>
      </c>
      <c r="D58" s="19"/>
      <c r="E58" s="20"/>
      <c r="F58" s="21"/>
      <c r="G58" s="22"/>
      <c r="H58" s="87" t="str">
        <f t="shared" si="18"/>
        <v xml:space="preserve"> </v>
      </c>
      <c r="I58" s="22"/>
      <c r="J58" s="88" t="str">
        <f t="shared" si="19"/>
        <v xml:space="preserve"> </v>
      </c>
      <c r="K58" s="89" t="str">
        <f t="shared" si="20"/>
        <v xml:space="preserve"> </v>
      </c>
      <c r="L58" s="90" t="str">
        <f t="shared" si="21"/>
        <v xml:space="preserve"> </v>
      </c>
      <c r="M58" s="107"/>
      <c r="N58" s="108"/>
      <c r="O58" s="94"/>
      <c r="P58" s="48"/>
      <c r="Q58" s="48"/>
      <c r="R58" s="48"/>
      <c r="S58" s="48"/>
      <c r="T58" s="48"/>
      <c r="U58" s="48"/>
      <c r="V58" s="48"/>
      <c r="W58" s="48"/>
      <c r="X58" s="48"/>
      <c r="Y58" s="48"/>
      <c r="Z58" s="48"/>
      <c r="AA58"/>
      <c r="AB58"/>
    </row>
    <row r="59" spans="1:28" ht="17.100000000000001" customHeight="1" x14ac:dyDescent="0.45">
      <c r="A59" s="291"/>
      <c r="B59" s="151"/>
      <c r="C59" s="141">
        <f t="shared" si="22"/>
        <v>6</v>
      </c>
      <c r="D59" s="19"/>
      <c r="E59" s="20"/>
      <c r="F59" s="21"/>
      <c r="G59" s="22"/>
      <c r="H59" s="87" t="str">
        <f t="shared" si="18"/>
        <v xml:space="preserve"> </v>
      </c>
      <c r="I59" s="22"/>
      <c r="J59" s="88" t="str">
        <f t="shared" si="19"/>
        <v xml:space="preserve"> </v>
      </c>
      <c r="K59" s="89" t="str">
        <f t="shared" si="20"/>
        <v xml:space="preserve"> </v>
      </c>
      <c r="L59" s="90" t="str">
        <f t="shared" si="21"/>
        <v xml:space="preserve"> </v>
      </c>
      <c r="M59" s="107"/>
      <c r="N59" s="108"/>
      <c r="O59" s="94"/>
      <c r="P59" s="48"/>
      <c r="Q59" s="48"/>
      <c r="R59" s="48"/>
      <c r="S59" s="48"/>
      <c r="T59" s="48"/>
      <c r="U59" s="48"/>
      <c r="V59" s="48"/>
      <c r="W59" s="48"/>
      <c r="X59" s="48"/>
      <c r="Y59" s="48"/>
      <c r="Z59" s="48"/>
      <c r="AA59"/>
      <c r="AB59"/>
    </row>
    <row r="60" spans="1:28" ht="17.100000000000001" customHeight="1" x14ac:dyDescent="0.45">
      <c r="A60" s="291"/>
      <c r="B60" s="151"/>
      <c r="C60" s="141">
        <f t="shared" si="22"/>
        <v>7</v>
      </c>
      <c r="D60" s="19"/>
      <c r="E60" s="20"/>
      <c r="F60" s="21"/>
      <c r="G60" s="22"/>
      <c r="H60" s="87" t="str">
        <f t="shared" si="18"/>
        <v xml:space="preserve"> </v>
      </c>
      <c r="I60" s="22"/>
      <c r="J60" s="88" t="str">
        <f t="shared" si="19"/>
        <v xml:space="preserve"> </v>
      </c>
      <c r="K60" s="89" t="str">
        <f t="shared" si="20"/>
        <v xml:space="preserve"> </v>
      </c>
      <c r="L60" s="90" t="str">
        <f t="shared" si="21"/>
        <v xml:space="preserve"> </v>
      </c>
      <c r="M60" s="107"/>
      <c r="N60" s="108"/>
      <c r="O60" s="94"/>
      <c r="P60" s="48"/>
      <c r="Q60" s="48"/>
      <c r="R60" s="48"/>
      <c r="S60" s="48"/>
      <c r="T60" s="48"/>
      <c r="U60" s="48"/>
      <c r="V60" s="48"/>
      <c r="W60" s="48"/>
      <c r="X60" s="48"/>
      <c r="Y60" s="48"/>
      <c r="Z60" s="48"/>
      <c r="AA60"/>
      <c r="AB60"/>
    </row>
    <row r="61" spans="1:28" ht="17.100000000000001" customHeight="1" x14ac:dyDescent="0.45">
      <c r="A61" s="291"/>
      <c r="B61" s="151"/>
      <c r="C61" s="141">
        <f t="shared" si="22"/>
        <v>8</v>
      </c>
      <c r="D61" s="19"/>
      <c r="E61" s="20"/>
      <c r="F61" s="21"/>
      <c r="G61" s="22"/>
      <c r="H61" s="87" t="str">
        <f t="shared" si="18"/>
        <v xml:space="preserve"> </v>
      </c>
      <c r="I61" s="22"/>
      <c r="J61" s="88" t="str">
        <f t="shared" si="19"/>
        <v xml:space="preserve"> </v>
      </c>
      <c r="K61" s="89" t="str">
        <f t="shared" si="20"/>
        <v xml:space="preserve"> </v>
      </c>
      <c r="L61" s="90" t="str">
        <f t="shared" si="21"/>
        <v xml:space="preserve"> </v>
      </c>
      <c r="M61" s="107"/>
      <c r="N61" s="108"/>
      <c r="O61" s="94"/>
      <c r="P61" s="48"/>
      <c r="Q61" s="48"/>
      <c r="R61" s="48"/>
      <c r="S61" s="48"/>
      <c r="T61" s="48"/>
      <c r="U61" s="48"/>
      <c r="V61" s="48"/>
      <c r="W61" s="48"/>
      <c r="X61" s="48"/>
      <c r="Y61" s="48"/>
      <c r="Z61" s="48"/>
      <c r="AA61"/>
      <c r="AB61"/>
    </row>
    <row r="62" spans="1:28" ht="17.100000000000001" customHeight="1" x14ac:dyDescent="0.45">
      <c r="A62" s="291"/>
      <c r="B62" s="151"/>
      <c r="C62" s="141">
        <f t="shared" si="22"/>
        <v>9</v>
      </c>
      <c r="D62" s="19"/>
      <c r="E62" s="20"/>
      <c r="F62" s="21"/>
      <c r="G62" s="22"/>
      <c r="H62" s="87" t="str">
        <f t="shared" si="18"/>
        <v xml:space="preserve"> </v>
      </c>
      <c r="I62" s="22"/>
      <c r="J62" s="88" t="str">
        <f t="shared" si="19"/>
        <v xml:space="preserve"> </v>
      </c>
      <c r="K62" s="89" t="str">
        <f t="shared" si="20"/>
        <v xml:space="preserve"> </v>
      </c>
      <c r="L62" s="90" t="str">
        <f t="shared" si="21"/>
        <v xml:space="preserve"> </v>
      </c>
      <c r="M62" s="107"/>
      <c r="N62" s="108"/>
      <c r="O62" s="94"/>
      <c r="P62" s="48"/>
      <c r="Q62" s="48"/>
      <c r="R62" s="48"/>
      <c r="S62" s="48"/>
    </row>
    <row r="63" spans="1:28" ht="17.100000000000001" customHeight="1" thickBot="1" x14ac:dyDescent="0.5">
      <c r="A63" s="292"/>
      <c r="B63" s="152"/>
      <c r="C63" s="142">
        <f t="shared" si="22"/>
        <v>10</v>
      </c>
      <c r="D63" s="23"/>
      <c r="E63" s="24"/>
      <c r="F63" s="102"/>
      <c r="G63" s="25"/>
      <c r="H63" s="109" t="str">
        <f t="shared" si="18"/>
        <v xml:space="preserve"> </v>
      </c>
      <c r="I63" s="25"/>
      <c r="J63" s="110" t="str">
        <f t="shared" si="19"/>
        <v xml:space="preserve"> </v>
      </c>
      <c r="K63" s="95" t="str">
        <f t="shared" si="20"/>
        <v xml:space="preserve"> </v>
      </c>
      <c r="L63" s="111" t="str">
        <f t="shared" si="21"/>
        <v xml:space="preserve"> </v>
      </c>
      <c r="M63" s="96"/>
      <c r="N63" s="97"/>
      <c r="O63" s="98"/>
      <c r="P63" s="48"/>
      <c r="Q63" s="48"/>
      <c r="R63" s="48"/>
      <c r="S63" s="48"/>
    </row>
    <row r="64" spans="1:28" ht="55.9" thickBot="1" x14ac:dyDescent="0.5">
      <c r="A64" s="112" t="s">
        <v>65</v>
      </c>
      <c r="B64" s="113" t="s">
        <v>112</v>
      </c>
      <c r="C64" s="114" t="s">
        <v>79</v>
      </c>
      <c r="D64" s="114" t="s">
        <v>107</v>
      </c>
      <c r="E64" s="114" t="s">
        <v>211</v>
      </c>
      <c r="F64" s="114" t="s">
        <v>81</v>
      </c>
      <c r="G64" s="114" t="s">
        <v>32</v>
      </c>
      <c r="H64" s="114" t="s">
        <v>68</v>
      </c>
      <c r="I64" s="114" t="s">
        <v>44</v>
      </c>
      <c r="J64" s="114" t="s">
        <v>33</v>
      </c>
      <c r="K64" s="114" t="s">
        <v>34</v>
      </c>
      <c r="L64" s="114" t="s">
        <v>228</v>
      </c>
      <c r="M64" s="114" t="s">
        <v>229</v>
      </c>
      <c r="N64" s="114" t="s">
        <v>80</v>
      </c>
      <c r="O64" s="115" t="s">
        <v>69</v>
      </c>
      <c r="P64" s="48"/>
    </row>
    <row r="65" spans="1:28" ht="21" customHeight="1" x14ac:dyDescent="0.5">
      <c r="A65" s="49">
        <v>5</v>
      </c>
      <c r="B65" s="181"/>
      <c r="C65" s="174"/>
      <c r="D65" s="50" t="str">
        <f>IF(ISBLANK(C65)," ",C65/$K$8)</f>
        <v xml:space="preserve"> </v>
      </c>
      <c r="E65" s="17"/>
      <c r="F65" s="51" t="str">
        <f>IF((SUM(L67:L76))&gt;0,SUM(L67:L76)," ")</f>
        <v xml:space="preserve"> </v>
      </c>
      <c r="G65" s="17"/>
      <c r="H65" s="17"/>
      <c r="I65" s="17"/>
      <c r="J65" s="17"/>
      <c r="K65" s="18"/>
      <c r="L65" s="18"/>
      <c r="M65" s="52" t="str">
        <f>IF(ISBLANK(C65)," ",IF(SUM(D67:E76)+SUM(G65:H65)+SUM(J65:L65)&gt;(D65*$K$8*$G$8),(D65*$K$8*$G$8),SUM(D67:E76)+SUM(G65:H65)+SUM(J65:L65)))</f>
        <v xml:space="preserve"> </v>
      </c>
      <c r="N65" s="26"/>
      <c r="O65" s="99" t="str">
        <f>IF(ISBLANK(N65)," ",IF(M65="0,00","0,00",MIN(IF(SUM(750/$O$8*M65)&gt;750,750,SUM(750/$O$8*M65)),N65)))</f>
        <v xml:space="preserve"> </v>
      </c>
      <c r="P65" s="53"/>
    </row>
    <row r="66" spans="1:28" ht="86.1" customHeight="1" x14ac:dyDescent="0.45">
      <c r="A66" s="296" t="s">
        <v>109</v>
      </c>
      <c r="B66" s="146" t="s">
        <v>113</v>
      </c>
      <c r="C66" s="54" t="s">
        <v>115</v>
      </c>
      <c r="D66" s="55" t="s">
        <v>201</v>
      </c>
      <c r="E66" s="55" t="s">
        <v>31</v>
      </c>
      <c r="F66" s="55" t="s">
        <v>35</v>
      </c>
      <c r="G66" s="55" t="s">
        <v>110</v>
      </c>
      <c r="H66" s="55" t="s">
        <v>43</v>
      </c>
      <c r="I66" s="55" t="s">
        <v>82</v>
      </c>
      <c r="J66" s="55" t="s">
        <v>83</v>
      </c>
      <c r="K66" s="56" t="s">
        <v>84</v>
      </c>
      <c r="L66" s="187" t="s">
        <v>229</v>
      </c>
      <c r="M66" s="298" t="s">
        <v>66</v>
      </c>
      <c r="N66" s="299"/>
      <c r="O66" s="300"/>
      <c r="P66" s="48"/>
    </row>
    <row r="67" spans="1:28" ht="17.100000000000001" customHeight="1" x14ac:dyDescent="0.45">
      <c r="A67" s="296"/>
      <c r="B67" s="151"/>
      <c r="C67" s="139">
        <v>1</v>
      </c>
      <c r="D67" s="19"/>
      <c r="E67" s="20"/>
      <c r="F67" s="21"/>
      <c r="G67" s="22"/>
      <c r="H67" s="57" t="str">
        <f>IF(ISBLANK(G67)," ",(G67+1))</f>
        <v xml:space="preserve"> </v>
      </c>
      <c r="I67" s="22"/>
      <c r="J67" s="58" t="str">
        <f>IF(ISBLANK(I67)," ",DATEDIF(G67,I67,"d"))</f>
        <v xml:space="preserve"> </v>
      </c>
      <c r="K67" s="59" t="str">
        <f>IF(ISBLANK(G67)," ",(H67+29))</f>
        <v xml:space="preserve"> </v>
      </c>
      <c r="L67" s="60" t="str">
        <f>IF(ISBLANK(D67),IF(ISBLANK(E67)," ",D67+E67),D67+E67)</f>
        <v xml:space="preserve"> </v>
      </c>
      <c r="M67" s="61"/>
      <c r="N67" s="62"/>
      <c r="O67" s="63"/>
      <c r="P67" s="48"/>
      <c r="Q67" s="48"/>
      <c r="R67" s="48"/>
      <c r="S67" s="48"/>
      <c r="T67" s="48"/>
      <c r="U67" s="48"/>
      <c r="V67" s="48"/>
      <c r="W67" s="48"/>
      <c r="X67" s="48"/>
      <c r="Y67" s="48"/>
      <c r="Z67" s="48"/>
      <c r="AA67"/>
      <c r="AB67"/>
    </row>
    <row r="68" spans="1:28" ht="17.100000000000001" customHeight="1" x14ac:dyDescent="0.45">
      <c r="A68" s="296"/>
      <c r="B68" s="151"/>
      <c r="C68" s="139">
        <f t="shared" ref="C68:C76" si="23">C67+1</f>
        <v>2</v>
      </c>
      <c r="D68" s="19"/>
      <c r="E68" s="20"/>
      <c r="F68" s="21"/>
      <c r="G68" s="22"/>
      <c r="H68" s="57" t="str">
        <f t="shared" ref="H68:H76" si="24">IF(ISBLANK(G68)," ",(G68+1))</f>
        <v xml:space="preserve"> </v>
      </c>
      <c r="I68" s="22"/>
      <c r="J68" s="58" t="str">
        <f t="shared" ref="J68:J76" si="25">IF(ISBLANK(I68)," ",DATEDIF(G68,I68,"d"))</f>
        <v xml:space="preserve"> </v>
      </c>
      <c r="K68" s="59" t="str">
        <f>IF(ISBLANK(G68)," ",(H68+29))</f>
        <v xml:space="preserve"> </v>
      </c>
      <c r="L68" s="60" t="str">
        <f t="shared" ref="L68:L76" si="26">IF(ISBLANK(D68),IF(ISBLANK(E68)," ",D68+E68),D68+E68)</f>
        <v xml:space="preserve"> </v>
      </c>
      <c r="M68" s="100"/>
      <c r="N68" s="101"/>
      <c r="O68" s="64"/>
      <c r="P68" s="48"/>
      <c r="Q68" s="48"/>
      <c r="R68" s="48"/>
      <c r="S68" s="48"/>
      <c r="T68" s="48"/>
      <c r="U68" s="48"/>
      <c r="V68" s="48"/>
      <c r="W68" s="48"/>
      <c r="X68" s="48"/>
      <c r="Y68" s="48"/>
      <c r="Z68" s="48"/>
      <c r="AA68"/>
      <c r="AB68"/>
    </row>
    <row r="69" spans="1:28" ht="17.100000000000001" customHeight="1" x14ac:dyDescent="0.45">
      <c r="A69" s="296"/>
      <c r="B69" s="151"/>
      <c r="C69" s="139">
        <f t="shared" si="23"/>
        <v>3</v>
      </c>
      <c r="D69" s="19"/>
      <c r="E69" s="20"/>
      <c r="F69" s="21"/>
      <c r="G69" s="116"/>
      <c r="H69" s="57" t="str">
        <f t="shared" si="24"/>
        <v xml:space="preserve"> </v>
      </c>
      <c r="I69" s="22"/>
      <c r="J69" s="58" t="str">
        <f t="shared" si="25"/>
        <v xml:space="preserve"> </v>
      </c>
      <c r="K69" s="59" t="str">
        <f t="shared" ref="K69" si="27">IF(ISBLANK(G69)," ",(H69+29))</f>
        <v xml:space="preserve"> </v>
      </c>
      <c r="L69" s="60" t="str">
        <f t="shared" si="26"/>
        <v xml:space="preserve"> </v>
      </c>
      <c r="M69" s="100"/>
      <c r="N69" s="101"/>
      <c r="O69" s="64"/>
      <c r="P69" s="48"/>
      <c r="Q69" s="48"/>
      <c r="R69" s="48"/>
      <c r="S69" s="48"/>
      <c r="T69" s="48"/>
      <c r="U69" s="48"/>
      <c r="V69" s="48"/>
      <c r="W69" s="48"/>
      <c r="X69" s="48"/>
      <c r="Y69" s="48"/>
      <c r="Z69" s="48"/>
      <c r="AA69"/>
      <c r="AB69"/>
    </row>
    <row r="70" spans="1:28" ht="17.100000000000001" customHeight="1" x14ac:dyDescent="0.45">
      <c r="A70" s="296"/>
      <c r="B70" s="151"/>
      <c r="C70" s="139">
        <f t="shared" si="23"/>
        <v>4</v>
      </c>
      <c r="D70" s="19"/>
      <c r="E70" s="20"/>
      <c r="F70" s="21"/>
      <c r="G70" s="22"/>
      <c r="H70" s="57" t="str">
        <f t="shared" si="24"/>
        <v xml:space="preserve"> </v>
      </c>
      <c r="I70" s="22"/>
      <c r="J70" s="58" t="str">
        <f t="shared" si="25"/>
        <v xml:space="preserve"> </v>
      </c>
      <c r="K70" s="59" t="str">
        <f>IF(ISBLANK(G70)," ",(H70+29))</f>
        <v xml:space="preserve"> </v>
      </c>
      <c r="L70" s="60" t="str">
        <f t="shared" si="26"/>
        <v xml:space="preserve"> </v>
      </c>
      <c r="M70" s="100"/>
      <c r="N70" s="101"/>
      <c r="O70" s="64"/>
      <c r="P70" s="48"/>
      <c r="Q70" s="48"/>
      <c r="R70" s="48"/>
      <c r="S70" s="48"/>
      <c r="T70" s="48"/>
      <c r="U70" s="48"/>
      <c r="V70" s="48"/>
      <c r="W70" s="48"/>
      <c r="X70" s="48"/>
      <c r="Y70" s="48"/>
      <c r="Z70" s="48"/>
      <c r="AA70"/>
      <c r="AB70"/>
    </row>
    <row r="71" spans="1:28" ht="17.100000000000001" customHeight="1" x14ac:dyDescent="0.45">
      <c r="A71" s="296"/>
      <c r="B71" s="151"/>
      <c r="C71" s="139">
        <f t="shared" si="23"/>
        <v>5</v>
      </c>
      <c r="D71" s="19"/>
      <c r="E71" s="20"/>
      <c r="F71" s="21"/>
      <c r="G71" s="22"/>
      <c r="H71" s="57" t="str">
        <f t="shared" si="24"/>
        <v xml:space="preserve"> </v>
      </c>
      <c r="I71" s="22"/>
      <c r="J71" s="58" t="str">
        <f t="shared" si="25"/>
        <v xml:space="preserve"> </v>
      </c>
      <c r="K71" s="59" t="str">
        <f t="shared" ref="K71:K76" si="28">IF(ISBLANK(G71)," ",(H71+29))</f>
        <v xml:space="preserve"> </v>
      </c>
      <c r="L71" s="60" t="str">
        <f t="shared" si="26"/>
        <v xml:space="preserve"> </v>
      </c>
      <c r="M71" s="100"/>
      <c r="N71" s="101"/>
      <c r="O71" s="64"/>
      <c r="P71" s="48"/>
      <c r="Q71" s="48"/>
      <c r="R71" s="48"/>
      <c r="S71" s="48"/>
      <c r="T71" s="48"/>
      <c r="U71" s="48"/>
      <c r="V71" s="48"/>
      <c r="W71" s="48"/>
      <c r="X71" s="48"/>
      <c r="Y71" s="48"/>
      <c r="Z71" s="48"/>
      <c r="AA71"/>
      <c r="AB71"/>
    </row>
    <row r="72" spans="1:28" ht="17.100000000000001" customHeight="1" x14ac:dyDescent="0.45">
      <c r="A72" s="296"/>
      <c r="B72" s="151"/>
      <c r="C72" s="139">
        <f t="shared" si="23"/>
        <v>6</v>
      </c>
      <c r="D72" s="19"/>
      <c r="E72" s="20"/>
      <c r="F72" s="21"/>
      <c r="G72" s="22"/>
      <c r="H72" s="57" t="str">
        <f t="shared" si="24"/>
        <v xml:space="preserve"> </v>
      </c>
      <c r="I72" s="22"/>
      <c r="J72" s="58" t="str">
        <f t="shared" si="25"/>
        <v xml:space="preserve"> </v>
      </c>
      <c r="K72" s="59" t="str">
        <f t="shared" si="28"/>
        <v xml:space="preserve"> </v>
      </c>
      <c r="L72" s="60" t="str">
        <f t="shared" si="26"/>
        <v xml:space="preserve"> </v>
      </c>
      <c r="M72" s="100"/>
      <c r="N72" s="101"/>
      <c r="O72" s="64"/>
      <c r="P72" s="48"/>
      <c r="Q72" s="48"/>
      <c r="R72" s="48"/>
      <c r="S72" s="48"/>
      <c r="T72" s="48"/>
      <c r="U72" s="48"/>
      <c r="V72" s="48"/>
      <c r="W72" s="48"/>
      <c r="X72" s="48"/>
      <c r="Y72" s="48"/>
      <c r="Z72" s="48"/>
      <c r="AA72"/>
      <c r="AB72"/>
    </row>
    <row r="73" spans="1:28" ht="17.100000000000001" customHeight="1" x14ac:dyDescent="0.45">
      <c r="A73" s="296"/>
      <c r="B73" s="151"/>
      <c r="C73" s="139">
        <f t="shared" si="23"/>
        <v>7</v>
      </c>
      <c r="D73" s="19"/>
      <c r="E73" s="20"/>
      <c r="F73" s="21"/>
      <c r="G73" s="22"/>
      <c r="H73" s="57" t="str">
        <f t="shared" si="24"/>
        <v xml:space="preserve"> </v>
      </c>
      <c r="I73" s="22"/>
      <c r="J73" s="58" t="str">
        <f t="shared" si="25"/>
        <v xml:space="preserve"> </v>
      </c>
      <c r="K73" s="59" t="str">
        <f t="shared" si="28"/>
        <v xml:space="preserve"> </v>
      </c>
      <c r="L73" s="60" t="str">
        <f t="shared" si="26"/>
        <v xml:space="preserve"> </v>
      </c>
      <c r="M73" s="100"/>
      <c r="N73" s="101"/>
      <c r="O73" s="64"/>
      <c r="P73" s="48"/>
      <c r="Q73" s="48"/>
      <c r="R73" s="48"/>
      <c r="S73" s="48"/>
      <c r="T73" s="48"/>
      <c r="U73" s="48"/>
      <c r="V73" s="48"/>
      <c r="W73" s="48"/>
      <c r="X73" s="48"/>
      <c r="Y73" s="48"/>
      <c r="Z73" s="48"/>
      <c r="AA73"/>
      <c r="AB73"/>
    </row>
    <row r="74" spans="1:28" ht="17.100000000000001" customHeight="1" x14ac:dyDescent="0.45">
      <c r="A74" s="296"/>
      <c r="B74" s="151"/>
      <c r="C74" s="139">
        <f t="shared" si="23"/>
        <v>8</v>
      </c>
      <c r="D74" s="19"/>
      <c r="E74" s="20"/>
      <c r="F74" s="21"/>
      <c r="G74" s="22"/>
      <c r="H74" s="57" t="str">
        <f t="shared" si="24"/>
        <v xml:space="preserve"> </v>
      </c>
      <c r="I74" s="22"/>
      <c r="J74" s="58" t="str">
        <f t="shared" si="25"/>
        <v xml:space="preserve"> </v>
      </c>
      <c r="K74" s="59" t="str">
        <f t="shared" si="28"/>
        <v xml:space="preserve"> </v>
      </c>
      <c r="L74" s="60" t="str">
        <f t="shared" si="26"/>
        <v xml:space="preserve"> </v>
      </c>
      <c r="M74" s="100"/>
      <c r="N74" s="101"/>
      <c r="O74" s="64"/>
      <c r="P74" s="48"/>
      <c r="Q74" s="48"/>
      <c r="R74" s="48"/>
      <c r="S74" s="48"/>
      <c r="T74" s="48"/>
      <c r="U74" s="48"/>
      <c r="V74" s="48"/>
      <c r="W74" s="48"/>
      <c r="X74" s="48"/>
      <c r="Y74" s="48"/>
      <c r="Z74" s="48"/>
      <c r="AA74"/>
      <c r="AB74"/>
    </row>
    <row r="75" spans="1:28" ht="17.100000000000001" customHeight="1" x14ac:dyDescent="0.45">
      <c r="A75" s="296"/>
      <c r="B75" s="151"/>
      <c r="C75" s="139">
        <f t="shared" si="23"/>
        <v>9</v>
      </c>
      <c r="D75" s="19"/>
      <c r="E75" s="20"/>
      <c r="F75" s="21"/>
      <c r="G75" s="22"/>
      <c r="H75" s="57" t="str">
        <f t="shared" si="24"/>
        <v xml:space="preserve"> </v>
      </c>
      <c r="I75" s="22"/>
      <c r="J75" s="58" t="str">
        <f t="shared" si="25"/>
        <v xml:space="preserve"> </v>
      </c>
      <c r="K75" s="59" t="str">
        <f t="shared" si="28"/>
        <v xml:space="preserve"> </v>
      </c>
      <c r="L75" s="60" t="str">
        <f t="shared" si="26"/>
        <v xml:space="preserve"> </v>
      </c>
      <c r="M75" s="100"/>
      <c r="N75" s="101"/>
      <c r="O75" s="64"/>
      <c r="P75" s="48"/>
      <c r="Q75" s="48"/>
      <c r="R75" s="48"/>
      <c r="S75" s="48"/>
    </row>
    <row r="76" spans="1:28" ht="17.100000000000001" customHeight="1" thickBot="1" x14ac:dyDescent="0.5">
      <c r="A76" s="297"/>
      <c r="B76" s="152"/>
      <c r="C76" s="140">
        <f t="shared" si="23"/>
        <v>10</v>
      </c>
      <c r="D76" s="23"/>
      <c r="E76" s="24"/>
      <c r="F76" s="102"/>
      <c r="G76" s="25"/>
      <c r="H76" s="103" t="str">
        <f t="shared" si="24"/>
        <v xml:space="preserve"> </v>
      </c>
      <c r="I76" s="25"/>
      <c r="J76" s="104" t="str">
        <f t="shared" si="25"/>
        <v xml:space="preserve"> </v>
      </c>
      <c r="K76" s="65" t="str">
        <f t="shared" si="28"/>
        <v xml:space="preserve"> </v>
      </c>
      <c r="L76" s="105" t="str">
        <f t="shared" si="26"/>
        <v xml:space="preserve"> </v>
      </c>
      <c r="M76" s="66"/>
      <c r="N76" s="67"/>
      <c r="O76" s="68"/>
      <c r="P76" s="48"/>
      <c r="Q76" s="48"/>
      <c r="R76" s="48"/>
      <c r="S76" s="48"/>
    </row>
    <row r="77" spans="1:28" ht="55.9" thickBot="1" x14ac:dyDescent="0.5">
      <c r="A77" s="112" t="s">
        <v>65</v>
      </c>
      <c r="B77" s="113" t="s">
        <v>112</v>
      </c>
      <c r="C77" s="114" t="s">
        <v>79</v>
      </c>
      <c r="D77" s="114" t="s">
        <v>107</v>
      </c>
      <c r="E77" s="114" t="s">
        <v>211</v>
      </c>
      <c r="F77" s="114" t="s">
        <v>81</v>
      </c>
      <c r="G77" s="114" t="s">
        <v>32</v>
      </c>
      <c r="H77" s="114" t="s">
        <v>68</v>
      </c>
      <c r="I77" s="114" t="s">
        <v>44</v>
      </c>
      <c r="J77" s="114" t="s">
        <v>33</v>
      </c>
      <c r="K77" s="114" t="s">
        <v>34</v>
      </c>
      <c r="L77" s="114" t="s">
        <v>228</v>
      </c>
      <c r="M77" s="114" t="s">
        <v>229</v>
      </c>
      <c r="N77" s="114" t="s">
        <v>80</v>
      </c>
      <c r="O77" s="115" t="s">
        <v>69</v>
      </c>
      <c r="P77" s="48"/>
    </row>
    <row r="78" spans="1:28" ht="21" customHeight="1" x14ac:dyDescent="0.5">
      <c r="A78" s="81">
        <f>A65+1</f>
        <v>6</v>
      </c>
      <c r="B78" s="181"/>
      <c r="C78" s="174"/>
      <c r="D78" s="85" t="str">
        <f t="shared" ref="D78" si="29">IF(ISBLANK(C78)," ",C78/$K$8)</f>
        <v xml:space="preserve"> </v>
      </c>
      <c r="E78" s="17"/>
      <c r="F78" s="86" t="str">
        <f t="shared" ref="F78" si="30">IF((SUM(L80:L89))&gt;0,SUM(L80:L89)," ")</f>
        <v xml:space="preserve"> </v>
      </c>
      <c r="G78" s="17"/>
      <c r="H78" s="17"/>
      <c r="I78" s="17"/>
      <c r="J78" s="17"/>
      <c r="K78" s="18"/>
      <c r="L78" s="18"/>
      <c r="M78" s="52" t="str">
        <f>IF(ISBLANK(C78)," ",IF(SUM(D80:E89)+SUM(G78:H78)+SUM(J78:L78)&gt;(D78*$K$8*$G$8),(D78*$K$8*$G$8),SUM(D80:E89)+SUM(G78:H78)+SUM(J78:L78)))</f>
        <v xml:space="preserve"> </v>
      </c>
      <c r="N78" s="26"/>
      <c r="O78" s="106" t="str">
        <f>IF(ISBLANK(N78)," ",IF(M78="0,00","0,00",MIN(IF(SUM(750/$O$8*M78)&gt;750,750,SUM(750/$O$8*M78)),N78)))</f>
        <v xml:space="preserve"> </v>
      </c>
      <c r="P78" s="53"/>
    </row>
    <row r="79" spans="1:28" ht="86.1" customHeight="1" x14ac:dyDescent="0.45">
      <c r="A79" s="291" t="s">
        <v>109</v>
      </c>
      <c r="B79" s="120" t="s">
        <v>113</v>
      </c>
      <c r="C79" s="82" t="s">
        <v>115</v>
      </c>
      <c r="D79" s="83" t="s">
        <v>201</v>
      </c>
      <c r="E79" s="83" t="s">
        <v>31</v>
      </c>
      <c r="F79" s="83" t="s">
        <v>35</v>
      </c>
      <c r="G79" s="83" t="s">
        <v>110</v>
      </c>
      <c r="H79" s="83" t="s">
        <v>43</v>
      </c>
      <c r="I79" s="83" t="s">
        <v>82</v>
      </c>
      <c r="J79" s="83" t="s">
        <v>83</v>
      </c>
      <c r="K79" s="84" t="s">
        <v>84</v>
      </c>
      <c r="L79" s="188" t="s">
        <v>229</v>
      </c>
      <c r="M79" s="293" t="s">
        <v>66</v>
      </c>
      <c r="N79" s="294"/>
      <c r="O79" s="295"/>
      <c r="P79" s="48"/>
    </row>
    <row r="80" spans="1:28" ht="17.100000000000001" customHeight="1" x14ac:dyDescent="0.45">
      <c r="A80" s="291"/>
      <c r="B80" s="151"/>
      <c r="C80" s="141">
        <v>1</v>
      </c>
      <c r="D80" s="19"/>
      <c r="E80" s="20"/>
      <c r="F80" s="21"/>
      <c r="G80" s="22"/>
      <c r="H80" s="87" t="str">
        <f t="shared" ref="H80:H89" si="31">IF(ISBLANK(G80)," ",(G80+1))</f>
        <v xml:space="preserve"> </v>
      </c>
      <c r="I80" s="22"/>
      <c r="J80" s="88" t="str">
        <f t="shared" ref="J80:J89" si="32">IF(ISBLANK(I80)," ",DATEDIF(G80,I80,"d"))</f>
        <v xml:space="preserve"> </v>
      </c>
      <c r="K80" s="89" t="str">
        <f t="shared" ref="K80:K89" si="33">IF(ISBLANK(G80)," ",(H80+29))</f>
        <v xml:space="preserve"> </v>
      </c>
      <c r="L80" s="90" t="str">
        <f t="shared" ref="L80:L89" si="34">IF(ISBLANK(D80),IF(ISBLANK(E80)," ",D80+E80),D80+E80)</f>
        <v xml:space="preserve"> </v>
      </c>
      <c r="M80" s="91"/>
      <c r="N80" s="92"/>
      <c r="O80" s="93"/>
      <c r="P80" s="48"/>
      <c r="Q80" s="48"/>
      <c r="R80" s="48"/>
      <c r="S80" s="48"/>
      <c r="T80" s="48"/>
      <c r="U80" s="48"/>
      <c r="V80" s="48"/>
      <c r="W80" s="48"/>
      <c r="X80" s="48"/>
      <c r="Y80" s="48"/>
      <c r="Z80" s="48"/>
      <c r="AA80"/>
      <c r="AB80"/>
    </row>
    <row r="81" spans="1:28" ht="17.100000000000001" customHeight="1" x14ac:dyDescent="0.45">
      <c r="A81" s="291"/>
      <c r="B81" s="151"/>
      <c r="C81" s="141">
        <f t="shared" ref="C81:C89" si="35">C80+1</f>
        <v>2</v>
      </c>
      <c r="D81" s="19"/>
      <c r="E81" s="20"/>
      <c r="F81" s="21"/>
      <c r="G81" s="22"/>
      <c r="H81" s="87" t="str">
        <f t="shared" si="31"/>
        <v xml:space="preserve"> </v>
      </c>
      <c r="I81" s="22"/>
      <c r="J81" s="88" t="str">
        <f t="shared" si="32"/>
        <v xml:space="preserve"> </v>
      </c>
      <c r="K81" s="89" t="str">
        <f t="shared" si="33"/>
        <v xml:space="preserve"> </v>
      </c>
      <c r="L81" s="90" t="str">
        <f t="shared" si="34"/>
        <v xml:space="preserve"> </v>
      </c>
      <c r="M81" s="107"/>
      <c r="N81" s="108"/>
      <c r="O81" s="94"/>
      <c r="P81" s="48"/>
      <c r="Q81" s="48"/>
      <c r="R81" s="48"/>
      <c r="S81" s="48"/>
      <c r="T81" s="48"/>
      <c r="U81" s="48"/>
      <c r="V81" s="48"/>
      <c r="W81" s="48"/>
      <c r="X81" s="48"/>
      <c r="Y81" s="48"/>
      <c r="Z81" s="48"/>
      <c r="AA81"/>
      <c r="AB81"/>
    </row>
    <row r="82" spans="1:28" ht="17.100000000000001" customHeight="1" x14ac:dyDescent="0.45">
      <c r="A82" s="291"/>
      <c r="B82" s="151"/>
      <c r="C82" s="141">
        <f t="shared" si="35"/>
        <v>3</v>
      </c>
      <c r="D82" s="19"/>
      <c r="E82" s="20"/>
      <c r="F82" s="21"/>
      <c r="G82" s="22"/>
      <c r="H82" s="87" t="str">
        <f t="shared" si="31"/>
        <v xml:space="preserve"> </v>
      </c>
      <c r="I82" s="22"/>
      <c r="J82" s="88" t="str">
        <f t="shared" si="32"/>
        <v xml:space="preserve"> </v>
      </c>
      <c r="K82" s="89" t="str">
        <f t="shared" si="33"/>
        <v xml:space="preserve"> </v>
      </c>
      <c r="L82" s="90" t="str">
        <f t="shared" si="34"/>
        <v xml:space="preserve"> </v>
      </c>
      <c r="M82" s="107"/>
      <c r="N82" s="108"/>
      <c r="O82" s="94"/>
      <c r="P82" s="48"/>
      <c r="Q82" s="48"/>
      <c r="R82" s="48"/>
      <c r="S82" s="48"/>
      <c r="T82" s="48"/>
      <c r="U82" s="48"/>
      <c r="V82" s="48"/>
      <c r="W82" s="48"/>
      <c r="X82" s="48"/>
      <c r="Y82" s="48"/>
      <c r="Z82" s="48"/>
      <c r="AA82"/>
      <c r="AB82"/>
    </row>
    <row r="83" spans="1:28" ht="17.100000000000001" customHeight="1" x14ac:dyDescent="0.45">
      <c r="A83" s="291"/>
      <c r="B83" s="151"/>
      <c r="C83" s="141">
        <f t="shared" si="35"/>
        <v>4</v>
      </c>
      <c r="D83" s="19"/>
      <c r="E83" s="20"/>
      <c r="F83" s="21"/>
      <c r="G83" s="22"/>
      <c r="H83" s="87" t="str">
        <f t="shared" si="31"/>
        <v xml:space="preserve"> </v>
      </c>
      <c r="I83" s="22"/>
      <c r="J83" s="88" t="str">
        <f t="shared" si="32"/>
        <v xml:space="preserve"> </v>
      </c>
      <c r="K83" s="89" t="str">
        <f t="shared" si="33"/>
        <v xml:space="preserve"> </v>
      </c>
      <c r="L83" s="90" t="str">
        <f t="shared" si="34"/>
        <v xml:space="preserve"> </v>
      </c>
      <c r="M83" s="107"/>
      <c r="N83" s="108"/>
      <c r="O83" s="94"/>
      <c r="P83" s="48"/>
      <c r="Q83" s="48"/>
      <c r="R83" s="48"/>
      <c r="S83" s="48"/>
      <c r="T83" s="48"/>
      <c r="U83" s="48"/>
      <c r="V83" s="48"/>
      <c r="W83" s="48"/>
      <c r="X83" s="48"/>
      <c r="Y83" s="48"/>
      <c r="Z83" s="48"/>
      <c r="AA83"/>
      <c r="AB83"/>
    </row>
    <row r="84" spans="1:28" ht="17.100000000000001" customHeight="1" x14ac:dyDescent="0.45">
      <c r="A84" s="291"/>
      <c r="B84" s="151"/>
      <c r="C84" s="141">
        <f t="shared" si="35"/>
        <v>5</v>
      </c>
      <c r="D84" s="19"/>
      <c r="E84" s="20"/>
      <c r="F84" s="21"/>
      <c r="G84" s="22"/>
      <c r="H84" s="87" t="str">
        <f t="shared" si="31"/>
        <v xml:space="preserve"> </v>
      </c>
      <c r="I84" s="22"/>
      <c r="J84" s="88" t="str">
        <f t="shared" si="32"/>
        <v xml:space="preserve"> </v>
      </c>
      <c r="K84" s="89" t="str">
        <f t="shared" si="33"/>
        <v xml:space="preserve"> </v>
      </c>
      <c r="L84" s="90" t="str">
        <f t="shared" si="34"/>
        <v xml:space="preserve"> </v>
      </c>
      <c r="M84" s="107"/>
      <c r="N84" s="108"/>
      <c r="O84" s="94"/>
      <c r="P84" s="48"/>
      <c r="Q84" s="48"/>
      <c r="R84" s="48"/>
      <c r="S84" s="48"/>
      <c r="T84" s="48"/>
      <c r="U84" s="48"/>
      <c r="V84" s="48"/>
      <c r="W84" s="48"/>
      <c r="X84" s="48"/>
      <c r="Y84" s="48"/>
      <c r="Z84" s="48"/>
      <c r="AA84"/>
      <c r="AB84"/>
    </row>
    <row r="85" spans="1:28" ht="17.100000000000001" customHeight="1" x14ac:dyDescent="0.45">
      <c r="A85" s="291"/>
      <c r="B85" s="151"/>
      <c r="C85" s="141">
        <f t="shared" si="35"/>
        <v>6</v>
      </c>
      <c r="D85" s="19"/>
      <c r="E85" s="20"/>
      <c r="F85" s="21"/>
      <c r="G85" s="22"/>
      <c r="H85" s="87" t="str">
        <f t="shared" si="31"/>
        <v xml:space="preserve"> </v>
      </c>
      <c r="I85" s="22"/>
      <c r="J85" s="88" t="str">
        <f t="shared" si="32"/>
        <v xml:space="preserve"> </v>
      </c>
      <c r="K85" s="89" t="str">
        <f t="shared" si="33"/>
        <v xml:space="preserve"> </v>
      </c>
      <c r="L85" s="90" t="str">
        <f t="shared" si="34"/>
        <v xml:space="preserve"> </v>
      </c>
      <c r="M85" s="107"/>
      <c r="N85" s="108"/>
      <c r="O85" s="94"/>
      <c r="P85" s="48"/>
      <c r="Q85" s="48"/>
      <c r="R85" s="48"/>
      <c r="S85" s="48"/>
      <c r="T85" s="48"/>
      <c r="U85" s="48"/>
      <c r="V85" s="48"/>
      <c r="W85" s="48"/>
      <c r="X85" s="48"/>
      <c r="Y85" s="48"/>
      <c r="Z85" s="48"/>
      <c r="AA85"/>
      <c r="AB85"/>
    </row>
    <row r="86" spans="1:28" ht="17.100000000000001" customHeight="1" x14ac:dyDescent="0.45">
      <c r="A86" s="291"/>
      <c r="B86" s="151"/>
      <c r="C86" s="141">
        <f t="shared" si="35"/>
        <v>7</v>
      </c>
      <c r="D86" s="19"/>
      <c r="E86" s="20"/>
      <c r="F86" s="21"/>
      <c r="G86" s="22"/>
      <c r="H86" s="87" t="str">
        <f t="shared" si="31"/>
        <v xml:space="preserve"> </v>
      </c>
      <c r="I86" s="22"/>
      <c r="J86" s="88" t="str">
        <f t="shared" si="32"/>
        <v xml:space="preserve"> </v>
      </c>
      <c r="K86" s="89" t="str">
        <f t="shared" si="33"/>
        <v xml:space="preserve"> </v>
      </c>
      <c r="L86" s="90" t="str">
        <f t="shared" si="34"/>
        <v xml:space="preserve"> </v>
      </c>
      <c r="M86" s="107"/>
      <c r="N86" s="108"/>
      <c r="O86" s="94"/>
      <c r="P86" s="48"/>
      <c r="Q86" s="48"/>
      <c r="R86" s="48"/>
      <c r="S86" s="48"/>
      <c r="T86" s="48"/>
      <c r="U86" s="48"/>
      <c r="V86" s="48"/>
      <c r="W86" s="48"/>
      <c r="X86" s="48"/>
      <c r="Y86" s="48"/>
      <c r="Z86" s="48"/>
      <c r="AA86"/>
      <c r="AB86"/>
    </row>
    <row r="87" spans="1:28" ht="17.100000000000001" customHeight="1" x14ac:dyDescent="0.45">
      <c r="A87" s="291"/>
      <c r="B87" s="151"/>
      <c r="C87" s="141">
        <f t="shared" si="35"/>
        <v>8</v>
      </c>
      <c r="D87" s="19"/>
      <c r="E87" s="20"/>
      <c r="F87" s="21"/>
      <c r="G87" s="22"/>
      <c r="H87" s="87" t="str">
        <f t="shared" si="31"/>
        <v xml:space="preserve"> </v>
      </c>
      <c r="I87" s="22"/>
      <c r="J87" s="88" t="str">
        <f t="shared" si="32"/>
        <v xml:space="preserve"> </v>
      </c>
      <c r="K87" s="89" t="str">
        <f t="shared" si="33"/>
        <v xml:space="preserve"> </v>
      </c>
      <c r="L87" s="90" t="str">
        <f t="shared" si="34"/>
        <v xml:space="preserve"> </v>
      </c>
      <c r="M87" s="107"/>
      <c r="N87" s="108"/>
      <c r="O87" s="94"/>
      <c r="P87" s="48"/>
      <c r="Q87" s="48"/>
      <c r="R87" s="48"/>
      <c r="S87" s="48"/>
      <c r="T87" s="48"/>
      <c r="U87" s="48"/>
      <c r="V87" s="48"/>
      <c r="W87" s="48"/>
      <c r="X87" s="48"/>
      <c r="Y87" s="48"/>
      <c r="Z87" s="48"/>
      <c r="AA87"/>
      <c r="AB87"/>
    </row>
    <row r="88" spans="1:28" ht="17.100000000000001" customHeight="1" x14ac:dyDescent="0.45">
      <c r="A88" s="291"/>
      <c r="B88" s="151"/>
      <c r="C88" s="141">
        <f t="shared" si="35"/>
        <v>9</v>
      </c>
      <c r="D88" s="19"/>
      <c r="E88" s="20"/>
      <c r="F88" s="21"/>
      <c r="G88" s="22"/>
      <c r="H88" s="87" t="str">
        <f t="shared" si="31"/>
        <v xml:space="preserve"> </v>
      </c>
      <c r="I88" s="22"/>
      <c r="J88" s="88" t="str">
        <f t="shared" si="32"/>
        <v xml:space="preserve"> </v>
      </c>
      <c r="K88" s="89" t="str">
        <f t="shared" si="33"/>
        <v xml:space="preserve"> </v>
      </c>
      <c r="L88" s="90" t="str">
        <f t="shared" si="34"/>
        <v xml:space="preserve"> </v>
      </c>
      <c r="M88" s="107"/>
      <c r="N88" s="108"/>
      <c r="O88" s="94"/>
      <c r="P88" s="48"/>
      <c r="Q88" s="48"/>
      <c r="R88" s="48"/>
      <c r="S88" s="48"/>
    </row>
    <row r="89" spans="1:28" ht="17.100000000000001" customHeight="1" thickBot="1" x14ac:dyDescent="0.5">
      <c r="A89" s="292"/>
      <c r="B89" s="152"/>
      <c r="C89" s="142">
        <f t="shared" si="35"/>
        <v>10</v>
      </c>
      <c r="D89" s="23"/>
      <c r="E89" s="24"/>
      <c r="F89" s="102"/>
      <c r="G89" s="25"/>
      <c r="H89" s="109" t="str">
        <f t="shared" si="31"/>
        <v xml:space="preserve"> </v>
      </c>
      <c r="I89" s="25"/>
      <c r="J89" s="110" t="str">
        <f t="shared" si="32"/>
        <v xml:space="preserve"> </v>
      </c>
      <c r="K89" s="95" t="str">
        <f t="shared" si="33"/>
        <v xml:space="preserve"> </v>
      </c>
      <c r="L89" s="111" t="str">
        <f t="shared" si="34"/>
        <v xml:space="preserve"> </v>
      </c>
      <c r="M89" s="96"/>
      <c r="N89" s="97"/>
      <c r="O89" s="98"/>
      <c r="P89" s="48"/>
      <c r="Q89" s="48"/>
      <c r="R89" s="48"/>
      <c r="S89" s="48"/>
    </row>
    <row r="90" spans="1:28" ht="55.9" thickBot="1" x14ac:dyDescent="0.5">
      <c r="A90" s="112" t="s">
        <v>65</v>
      </c>
      <c r="B90" s="113" t="s">
        <v>112</v>
      </c>
      <c r="C90" s="114" t="s">
        <v>79</v>
      </c>
      <c r="D90" s="114" t="s">
        <v>107</v>
      </c>
      <c r="E90" s="114" t="s">
        <v>211</v>
      </c>
      <c r="F90" s="114" t="s">
        <v>81</v>
      </c>
      <c r="G90" s="114" t="s">
        <v>32</v>
      </c>
      <c r="H90" s="114" t="s">
        <v>68</v>
      </c>
      <c r="I90" s="114" t="s">
        <v>44</v>
      </c>
      <c r="J90" s="114" t="s">
        <v>33</v>
      </c>
      <c r="K90" s="114" t="s">
        <v>34</v>
      </c>
      <c r="L90" s="114" t="s">
        <v>228</v>
      </c>
      <c r="M90" s="114" t="s">
        <v>229</v>
      </c>
      <c r="N90" s="114" t="s">
        <v>80</v>
      </c>
      <c r="O90" s="115" t="s">
        <v>69</v>
      </c>
      <c r="P90" s="48"/>
    </row>
    <row r="91" spans="1:28" ht="21" customHeight="1" x14ac:dyDescent="0.5">
      <c r="A91" s="49">
        <v>7</v>
      </c>
      <c r="B91" s="181"/>
      <c r="C91" s="174"/>
      <c r="D91" s="50" t="str">
        <f>IF(ISBLANK(C91)," ",C91/$K$8)</f>
        <v xml:space="preserve"> </v>
      </c>
      <c r="E91" s="17"/>
      <c r="F91" s="51" t="str">
        <f>IF((SUM(L93:L102))&gt;0,SUM(L93:L102)," ")</f>
        <v xml:space="preserve"> </v>
      </c>
      <c r="G91" s="17"/>
      <c r="H91" s="17"/>
      <c r="I91" s="17"/>
      <c r="J91" s="17"/>
      <c r="K91" s="18"/>
      <c r="L91" s="18"/>
      <c r="M91" s="52" t="str">
        <f>IF(ISBLANK(C91)," ",IF(SUM(D93:E102)+SUM(G91:H91)+SUM(J91:L91)&gt;(D91*$K$8*$G$8),(D91*$K$8*$G$8),SUM(D93:E102)+SUM(G91:H91)+SUM(J91:L91)))</f>
        <v xml:space="preserve"> </v>
      </c>
      <c r="N91" s="26"/>
      <c r="O91" s="99" t="str">
        <f>IF(ISBLANK(N91)," ",IF(M91="0,00","0,00",MIN(IF(SUM(750/$O$8*M91)&gt;750,750,SUM(750/$O$8*M91)),N91)))</f>
        <v xml:space="preserve"> </v>
      </c>
      <c r="P91" s="53"/>
    </row>
    <row r="92" spans="1:28" ht="86.1" customHeight="1" x14ac:dyDescent="0.45">
      <c r="A92" s="296" t="s">
        <v>109</v>
      </c>
      <c r="B92" s="146" t="s">
        <v>113</v>
      </c>
      <c r="C92" s="54" t="s">
        <v>115</v>
      </c>
      <c r="D92" s="55" t="s">
        <v>201</v>
      </c>
      <c r="E92" s="55" t="s">
        <v>31</v>
      </c>
      <c r="F92" s="55" t="s">
        <v>35</v>
      </c>
      <c r="G92" s="55" t="s">
        <v>110</v>
      </c>
      <c r="H92" s="55" t="s">
        <v>43</v>
      </c>
      <c r="I92" s="55" t="s">
        <v>82</v>
      </c>
      <c r="J92" s="55" t="s">
        <v>83</v>
      </c>
      <c r="K92" s="56" t="s">
        <v>84</v>
      </c>
      <c r="L92" s="187" t="s">
        <v>229</v>
      </c>
      <c r="M92" s="298" t="s">
        <v>66</v>
      </c>
      <c r="N92" s="299"/>
      <c r="O92" s="300"/>
      <c r="P92" s="48"/>
    </row>
    <row r="93" spans="1:28" ht="17.100000000000001" customHeight="1" x14ac:dyDescent="0.45">
      <c r="A93" s="296"/>
      <c r="B93" s="151"/>
      <c r="C93" s="139">
        <v>1</v>
      </c>
      <c r="D93" s="19"/>
      <c r="E93" s="20"/>
      <c r="F93" s="21"/>
      <c r="G93" s="22"/>
      <c r="H93" s="57" t="str">
        <f>IF(ISBLANK(G93)," ",(G93+1))</f>
        <v xml:space="preserve"> </v>
      </c>
      <c r="I93" s="22"/>
      <c r="J93" s="58" t="str">
        <f>IF(ISBLANK(I93)," ",DATEDIF(G93,I93,"d"))</f>
        <v xml:space="preserve"> </v>
      </c>
      <c r="K93" s="59" t="str">
        <f>IF(ISBLANK(G93)," ",(H93+29))</f>
        <v xml:space="preserve"> </v>
      </c>
      <c r="L93" s="60" t="str">
        <f>IF(ISBLANK(D93),IF(ISBLANK(E93)," ",D93+E93),D93+E93)</f>
        <v xml:space="preserve"> </v>
      </c>
      <c r="M93" s="61"/>
      <c r="N93" s="62"/>
      <c r="O93" s="63"/>
      <c r="P93" s="48"/>
      <c r="Q93" s="48"/>
      <c r="R93" s="48"/>
      <c r="S93" s="48"/>
      <c r="T93" s="48"/>
      <c r="U93" s="48"/>
      <c r="V93" s="48"/>
      <c r="W93" s="48"/>
      <c r="X93" s="48"/>
      <c r="Y93" s="48"/>
      <c r="Z93" s="48"/>
      <c r="AA93"/>
      <c r="AB93"/>
    </row>
    <row r="94" spans="1:28" ht="17.100000000000001" customHeight="1" x14ac:dyDescent="0.45">
      <c r="A94" s="296"/>
      <c r="B94" s="151"/>
      <c r="C94" s="139">
        <f t="shared" ref="C94:C102" si="36">C93+1</f>
        <v>2</v>
      </c>
      <c r="D94" s="19"/>
      <c r="E94" s="20"/>
      <c r="F94" s="21"/>
      <c r="G94" s="22"/>
      <c r="H94" s="57" t="str">
        <f t="shared" ref="H94:H102" si="37">IF(ISBLANK(G94)," ",(G94+1))</f>
        <v xml:space="preserve"> </v>
      </c>
      <c r="I94" s="22"/>
      <c r="J94" s="58" t="str">
        <f t="shared" ref="J94:J102" si="38">IF(ISBLANK(I94)," ",DATEDIF(G94,I94,"d"))</f>
        <v xml:space="preserve"> </v>
      </c>
      <c r="K94" s="59" t="str">
        <f>IF(ISBLANK(G94)," ",(H94+29))</f>
        <v xml:space="preserve"> </v>
      </c>
      <c r="L94" s="60" t="str">
        <f t="shared" ref="L94:L102" si="39">IF(ISBLANK(D94),IF(ISBLANK(E94)," ",D94+E94),D94+E94)</f>
        <v xml:space="preserve"> </v>
      </c>
      <c r="M94" s="100"/>
      <c r="N94" s="101"/>
      <c r="O94" s="64"/>
      <c r="P94" s="48"/>
      <c r="Q94" s="48"/>
      <c r="R94" s="48"/>
      <c r="S94" s="48"/>
      <c r="T94" s="48"/>
      <c r="U94" s="48"/>
      <c r="V94" s="48"/>
      <c r="W94" s="48"/>
      <c r="X94" s="48"/>
      <c r="Y94" s="48"/>
      <c r="Z94" s="48"/>
      <c r="AA94"/>
      <c r="AB94"/>
    </row>
    <row r="95" spans="1:28" ht="17.100000000000001" customHeight="1" x14ac:dyDescent="0.45">
      <c r="A95" s="296"/>
      <c r="B95" s="151"/>
      <c r="C95" s="139">
        <f t="shared" si="36"/>
        <v>3</v>
      </c>
      <c r="D95" s="19"/>
      <c r="E95" s="20"/>
      <c r="F95" s="21"/>
      <c r="G95" s="116"/>
      <c r="H95" s="57" t="str">
        <f t="shared" si="37"/>
        <v xml:space="preserve"> </v>
      </c>
      <c r="I95" s="22"/>
      <c r="J95" s="58" t="str">
        <f t="shared" si="38"/>
        <v xml:space="preserve"> </v>
      </c>
      <c r="K95" s="59" t="str">
        <f t="shared" ref="K95" si="40">IF(ISBLANK(G95)," ",(H95+29))</f>
        <v xml:space="preserve"> </v>
      </c>
      <c r="L95" s="60" t="str">
        <f t="shared" si="39"/>
        <v xml:space="preserve"> </v>
      </c>
      <c r="M95" s="100"/>
      <c r="N95" s="101"/>
      <c r="O95" s="64"/>
      <c r="P95" s="48"/>
      <c r="Q95" s="48"/>
      <c r="R95" s="48"/>
      <c r="S95" s="48"/>
      <c r="T95" s="48"/>
      <c r="U95" s="48"/>
      <c r="V95" s="48"/>
      <c r="W95" s="48"/>
      <c r="X95" s="48"/>
      <c r="Y95" s="48"/>
      <c r="Z95" s="48"/>
      <c r="AA95"/>
      <c r="AB95"/>
    </row>
    <row r="96" spans="1:28" ht="17.100000000000001" customHeight="1" x14ac:dyDescent="0.45">
      <c r="A96" s="296"/>
      <c r="B96" s="151"/>
      <c r="C96" s="139">
        <f t="shared" si="36"/>
        <v>4</v>
      </c>
      <c r="D96" s="19"/>
      <c r="E96" s="20"/>
      <c r="F96" s="21"/>
      <c r="G96" s="22"/>
      <c r="H96" s="57" t="str">
        <f t="shared" si="37"/>
        <v xml:space="preserve"> </v>
      </c>
      <c r="I96" s="22"/>
      <c r="J96" s="58" t="str">
        <f t="shared" si="38"/>
        <v xml:space="preserve"> </v>
      </c>
      <c r="K96" s="59" t="str">
        <f>IF(ISBLANK(G96)," ",(H96+29))</f>
        <v xml:space="preserve"> </v>
      </c>
      <c r="L96" s="60" t="str">
        <f t="shared" si="39"/>
        <v xml:space="preserve"> </v>
      </c>
      <c r="M96" s="100"/>
      <c r="N96" s="101"/>
      <c r="O96" s="64"/>
      <c r="P96" s="48"/>
      <c r="Q96" s="48"/>
      <c r="R96" s="48"/>
      <c r="S96" s="48"/>
      <c r="T96" s="48"/>
      <c r="U96" s="48"/>
      <c r="V96" s="48"/>
      <c r="W96" s="48"/>
      <c r="X96" s="48"/>
      <c r="Y96" s="48"/>
      <c r="Z96" s="48"/>
      <c r="AA96"/>
      <c r="AB96"/>
    </row>
    <row r="97" spans="1:28" ht="17.100000000000001" customHeight="1" x14ac:dyDescent="0.45">
      <c r="A97" s="296"/>
      <c r="B97" s="151"/>
      <c r="C97" s="139">
        <f t="shared" si="36"/>
        <v>5</v>
      </c>
      <c r="D97" s="19"/>
      <c r="E97" s="20"/>
      <c r="F97" s="21"/>
      <c r="G97" s="22"/>
      <c r="H97" s="57" t="str">
        <f t="shared" si="37"/>
        <v xml:space="preserve"> </v>
      </c>
      <c r="I97" s="22"/>
      <c r="J97" s="58" t="str">
        <f t="shared" si="38"/>
        <v xml:space="preserve"> </v>
      </c>
      <c r="K97" s="59" t="str">
        <f t="shared" ref="K97:K102" si="41">IF(ISBLANK(G97)," ",(H97+29))</f>
        <v xml:space="preserve"> </v>
      </c>
      <c r="L97" s="60" t="str">
        <f t="shared" si="39"/>
        <v xml:space="preserve"> </v>
      </c>
      <c r="M97" s="100"/>
      <c r="N97" s="101"/>
      <c r="O97" s="64"/>
      <c r="P97" s="48"/>
      <c r="Q97" s="48"/>
      <c r="R97" s="48"/>
      <c r="S97" s="48"/>
      <c r="T97" s="48"/>
      <c r="U97" s="48"/>
      <c r="V97" s="48"/>
      <c r="W97" s="48"/>
      <c r="X97" s="48"/>
      <c r="Y97" s="48"/>
      <c r="Z97" s="48"/>
      <c r="AA97"/>
      <c r="AB97"/>
    </row>
    <row r="98" spans="1:28" ht="17.100000000000001" customHeight="1" x14ac:dyDescent="0.45">
      <c r="A98" s="296"/>
      <c r="B98" s="151"/>
      <c r="C98" s="139">
        <f t="shared" si="36"/>
        <v>6</v>
      </c>
      <c r="D98" s="19"/>
      <c r="E98" s="20"/>
      <c r="F98" s="21"/>
      <c r="G98" s="22"/>
      <c r="H98" s="57" t="str">
        <f t="shared" si="37"/>
        <v xml:space="preserve"> </v>
      </c>
      <c r="I98" s="22"/>
      <c r="J98" s="58" t="str">
        <f t="shared" si="38"/>
        <v xml:space="preserve"> </v>
      </c>
      <c r="K98" s="59" t="str">
        <f t="shared" si="41"/>
        <v xml:space="preserve"> </v>
      </c>
      <c r="L98" s="60" t="str">
        <f t="shared" si="39"/>
        <v xml:space="preserve"> </v>
      </c>
      <c r="M98" s="100"/>
      <c r="N98" s="101"/>
      <c r="O98" s="64"/>
      <c r="P98" s="48"/>
      <c r="Q98" s="48"/>
      <c r="R98" s="48"/>
      <c r="S98" s="48"/>
      <c r="T98" s="48"/>
      <c r="U98" s="48"/>
      <c r="V98" s="48"/>
      <c r="W98" s="48"/>
      <c r="X98" s="48"/>
      <c r="Y98" s="48"/>
      <c r="Z98" s="48"/>
      <c r="AA98"/>
      <c r="AB98"/>
    </row>
    <row r="99" spans="1:28" ht="17.100000000000001" customHeight="1" x14ac:dyDescent="0.45">
      <c r="A99" s="296"/>
      <c r="B99" s="151"/>
      <c r="C99" s="139">
        <f t="shared" si="36"/>
        <v>7</v>
      </c>
      <c r="D99" s="19"/>
      <c r="E99" s="20"/>
      <c r="F99" s="21"/>
      <c r="G99" s="22"/>
      <c r="H99" s="57" t="str">
        <f t="shared" si="37"/>
        <v xml:space="preserve"> </v>
      </c>
      <c r="I99" s="22"/>
      <c r="J99" s="58" t="str">
        <f t="shared" si="38"/>
        <v xml:space="preserve"> </v>
      </c>
      <c r="K99" s="59" t="str">
        <f t="shared" si="41"/>
        <v xml:space="preserve"> </v>
      </c>
      <c r="L99" s="60" t="str">
        <f t="shared" si="39"/>
        <v xml:space="preserve"> </v>
      </c>
      <c r="M99" s="100"/>
      <c r="N99" s="101"/>
      <c r="O99" s="64"/>
      <c r="P99" s="48"/>
      <c r="Q99" s="48"/>
      <c r="R99" s="48"/>
      <c r="S99" s="48"/>
      <c r="T99" s="48"/>
      <c r="U99" s="48"/>
      <c r="V99" s="48"/>
      <c r="W99" s="48"/>
      <c r="X99" s="48"/>
      <c r="Y99" s="48"/>
      <c r="Z99" s="48"/>
      <c r="AA99"/>
      <c r="AB99"/>
    </row>
    <row r="100" spans="1:28" ht="17.100000000000001" customHeight="1" x14ac:dyDescent="0.45">
      <c r="A100" s="296"/>
      <c r="B100" s="151"/>
      <c r="C100" s="139">
        <f t="shared" si="36"/>
        <v>8</v>
      </c>
      <c r="D100" s="19"/>
      <c r="E100" s="20"/>
      <c r="F100" s="21"/>
      <c r="G100" s="22"/>
      <c r="H100" s="57" t="str">
        <f t="shared" si="37"/>
        <v xml:space="preserve"> </v>
      </c>
      <c r="I100" s="22"/>
      <c r="J100" s="58" t="str">
        <f t="shared" si="38"/>
        <v xml:space="preserve"> </v>
      </c>
      <c r="K100" s="59" t="str">
        <f t="shared" si="41"/>
        <v xml:space="preserve"> </v>
      </c>
      <c r="L100" s="60" t="str">
        <f t="shared" si="39"/>
        <v xml:space="preserve"> </v>
      </c>
      <c r="M100" s="100"/>
      <c r="N100" s="101"/>
      <c r="O100" s="64"/>
      <c r="P100" s="48"/>
      <c r="Q100" s="48"/>
      <c r="R100" s="48"/>
      <c r="S100" s="48"/>
      <c r="T100" s="48"/>
      <c r="U100" s="48"/>
      <c r="V100" s="48"/>
      <c r="W100" s="48"/>
      <c r="X100" s="48"/>
      <c r="Y100" s="48"/>
      <c r="Z100" s="48"/>
      <c r="AA100"/>
      <c r="AB100"/>
    </row>
    <row r="101" spans="1:28" ht="17.100000000000001" customHeight="1" x14ac:dyDescent="0.45">
      <c r="A101" s="296"/>
      <c r="B101" s="151"/>
      <c r="C101" s="139">
        <f t="shared" si="36"/>
        <v>9</v>
      </c>
      <c r="D101" s="19"/>
      <c r="E101" s="20"/>
      <c r="F101" s="21"/>
      <c r="G101" s="22"/>
      <c r="H101" s="57" t="str">
        <f t="shared" si="37"/>
        <v xml:space="preserve"> </v>
      </c>
      <c r="I101" s="22"/>
      <c r="J101" s="58" t="str">
        <f t="shared" si="38"/>
        <v xml:space="preserve"> </v>
      </c>
      <c r="K101" s="59" t="str">
        <f t="shared" si="41"/>
        <v xml:space="preserve"> </v>
      </c>
      <c r="L101" s="60" t="str">
        <f t="shared" si="39"/>
        <v xml:space="preserve"> </v>
      </c>
      <c r="M101" s="100"/>
      <c r="N101" s="101"/>
      <c r="O101" s="64"/>
      <c r="P101" s="48"/>
      <c r="Q101" s="48"/>
      <c r="R101" s="48"/>
      <c r="S101" s="48"/>
    </row>
    <row r="102" spans="1:28" ht="17.100000000000001" customHeight="1" thickBot="1" x14ac:dyDescent="0.5">
      <c r="A102" s="297"/>
      <c r="B102" s="152"/>
      <c r="C102" s="140">
        <f t="shared" si="36"/>
        <v>10</v>
      </c>
      <c r="D102" s="23"/>
      <c r="E102" s="24"/>
      <c r="F102" s="102"/>
      <c r="G102" s="25"/>
      <c r="H102" s="103" t="str">
        <f t="shared" si="37"/>
        <v xml:space="preserve"> </v>
      </c>
      <c r="I102" s="25"/>
      <c r="J102" s="104" t="str">
        <f t="shared" si="38"/>
        <v xml:space="preserve"> </v>
      </c>
      <c r="K102" s="65" t="str">
        <f t="shared" si="41"/>
        <v xml:space="preserve"> </v>
      </c>
      <c r="L102" s="105" t="str">
        <f t="shared" si="39"/>
        <v xml:space="preserve"> </v>
      </c>
      <c r="M102" s="66"/>
      <c r="N102" s="67"/>
      <c r="O102" s="68"/>
      <c r="P102" s="48"/>
      <c r="Q102" s="48"/>
      <c r="R102" s="48"/>
      <c r="S102" s="48"/>
    </row>
    <row r="103" spans="1:28" ht="55.9" thickBot="1" x14ac:dyDescent="0.5">
      <c r="A103" s="112" t="s">
        <v>65</v>
      </c>
      <c r="B103" s="113" t="s">
        <v>112</v>
      </c>
      <c r="C103" s="114" t="s">
        <v>79</v>
      </c>
      <c r="D103" s="114" t="s">
        <v>107</v>
      </c>
      <c r="E103" s="114" t="s">
        <v>211</v>
      </c>
      <c r="F103" s="114" t="s">
        <v>81</v>
      </c>
      <c r="G103" s="114" t="s">
        <v>32</v>
      </c>
      <c r="H103" s="114" t="s">
        <v>68</v>
      </c>
      <c r="I103" s="114" t="s">
        <v>44</v>
      </c>
      <c r="J103" s="114" t="s">
        <v>33</v>
      </c>
      <c r="K103" s="114" t="s">
        <v>34</v>
      </c>
      <c r="L103" s="114" t="s">
        <v>228</v>
      </c>
      <c r="M103" s="114" t="s">
        <v>229</v>
      </c>
      <c r="N103" s="114" t="s">
        <v>80</v>
      </c>
      <c r="O103" s="115" t="s">
        <v>69</v>
      </c>
      <c r="P103" s="48"/>
    </row>
    <row r="104" spans="1:28" ht="21" customHeight="1" x14ac:dyDescent="0.5">
      <c r="A104" s="81">
        <f>A91+1</f>
        <v>8</v>
      </c>
      <c r="B104" s="181"/>
      <c r="C104" s="174"/>
      <c r="D104" s="85" t="str">
        <f t="shared" ref="D104" si="42">IF(ISBLANK(C104)," ",C104/$K$8)</f>
        <v xml:space="preserve"> </v>
      </c>
      <c r="E104" s="17"/>
      <c r="F104" s="86" t="str">
        <f t="shared" ref="F104" si="43">IF((SUM(L106:L115))&gt;0,SUM(L106:L115)," ")</f>
        <v xml:space="preserve"> </v>
      </c>
      <c r="G104" s="17"/>
      <c r="H104" s="17"/>
      <c r="I104" s="17"/>
      <c r="J104" s="17"/>
      <c r="K104" s="18"/>
      <c r="L104" s="18"/>
      <c r="M104" s="52" t="str">
        <f>IF(ISBLANK(C104)," ",IF(SUM(D106:E115)+SUM(G104:H104)+SUM(J104:L104)&gt;(D104*$K$8*$G$8),(D104*$K$8*$G$8),SUM(D106:E115)+SUM(G104:H104)+SUM(J104:L104)))</f>
        <v xml:space="preserve"> </v>
      </c>
      <c r="N104" s="26"/>
      <c r="O104" s="106" t="str">
        <f>IF(ISBLANK(N104)," ",IF(M104="0,00","0,00",MIN(IF(SUM(750/$O$8*M104)&gt;750,750,SUM(750/$O$8*M104)),N104)))</f>
        <v xml:space="preserve"> </v>
      </c>
      <c r="P104" s="53"/>
    </row>
    <row r="105" spans="1:28" ht="86.1" customHeight="1" x14ac:dyDescent="0.45">
      <c r="A105" s="291" t="s">
        <v>109</v>
      </c>
      <c r="B105" s="120" t="s">
        <v>113</v>
      </c>
      <c r="C105" s="82" t="s">
        <v>115</v>
      </c>
      <c r="D105" s="83" t="s">
        <v>201</v>
      </c>
      <c r="E105" s="83" t="s">
        <v>31</v>
      </c>
      <c r="F105" s="83" t="s">
        <v>35</v>
      </c>
      <c r="G105" s="83" t="s">
        <v>110</v>
      </c>
      <c r="H105" s="83" t="s">
        <v>43</v>
      </c>
      <c r="I105" s="83" t="s">
        <v>82</v>
      </c>
      <c r="J105" s="83" t="s">
        <v>83</v>
      </c>
      <c r="K105" s="84" t="s">
        <v>84</v>
      </c>
      <c r="L105" s="188" t="s">
        <v>229</v>
      </c>
      <c r="M105" s="293" t="s">
        <v>66</v>
      </c>
      <c r="N105" s="294"/>
      <c r="O105" s="295"/>
      <c r="P105" s="48"/>
    </row>
    <row r="106" spans="1:28" ht="17.100000000000001" customHeight="1" x14ac:dyDescent="0.45">
      <c r="A106" s="291"/>
      <c r="B106" s="151"/>
      <c r="C106" s="141">
        <v>1</v>
      </c>
      <c r="D106" s="19"/>
      <c r="E106" s="20"/>
      <c r="F106" s="21"/>
      <c r="G106" s="22"/>
      <c r="H106" s="87" t="str">
        <f t="shared" ref="H106:H115" si="44">IF(ISBLANK(G106)," ",(G106+1))</f>
        <v xml:space="preserve"> </v>
      </c>
      <c r="I106" s="22"/>
      <c r="J106" s="88" t="str">
        <f t="shared" ref="J106:J115" si="45">IF(ISBLANK(I106)," ",DATEDIF(G106,I106,"d"))</f>
        <v xml:space="preserve"> </v>
      </c>
      <c r="K106" s="89" t="str">
        <f t="shared" ref="K106:K115" si="46">IF(ISBLANK(G106)," ",(H106+29))</f>
        <v xml:space="preserve"> </v>
      </c>
      <c r="L106" s="90" t="str">
        <f t="shared" ref="L106:L115" si="47">IF(ISBLANK(D106),IF(ISBLANK(E106)," ",D106+E106),D106+E106)</f>
        <v xml:space="preserve"> </v>
      </c>
      <c r="M106" s="91"/>
      <c r="N106" s="92"/>
      <c r="O106" s="93"/>
      <c r="P106" s="48"/>
      <c r="Q106" s="48"/>
      <c r="R106" s="48"/>
      <c r="S106" s="48"/>
      <c r="T106" s="48"/>
      <c r="U106" s="48"/>
      <c r="V106" s="48"/>
      <c r="W106" s="48"/>
      <c r="X106" s="48"/>
      <c r="Y106" s="48"/>
      <c r="Z106" s="48"/>
      <c r="AA106"/>
      <c r="AB106"/>
    </row>
    <row r="107" spans="1:28" ht="17.100000000000001" customHeight="1" x14ac:dyDescent="0.45">
      <c r="A107" s="291"/>
      <c r="B107" s="151"/>
      <c r="C107" s="141">
        <f t="shared" ref="C107:C115" si="48">C106+1</f>
        <v>2</v>
      </c>
      <c r="D107" s="19"/>
      <c r="E107" s="20"/>
      <c r="F107" s="21"/>
      <c r="G107" s="22"/>
      <c r="H107" s="87" t="str">
        <f t="shared" si="44"/>
        <v xml:space="preserve"> </v>
      </c>
      <c r="I107" s="22"/>
      <c r="J107" s="88" t="str">
        <f t="shared" si="45"/>
        <v xml:space="preserve"> </v>
      </c>
      <c r="K107" s="89" t="str">
        <f t="shared" si="46"/>
        <v xml:space="preserve"> </v>
      </c>
      <c r="L107" s="90" t="str">
        <f t="shared" si="47"/>
        <v xml:space="preserve"> </v>
      </c>
      <c r="M107" s="107"/>
      <c r="N107" s="108"/>
      <c r="O107" s="94"/>
      <c r="P107" s="48"/>
      <c r="Q107" s="48"/>
      <c r="R107" s="48"/>
      <c r="S107" s="48"/>
      <c r="T107" s="48"/>
      <c r="U107" s="48"/>
      <c r="V107" s="48"/>
      <c r="W107" s="48"/>
      <c r="X107" s="48"/>
      <c r="Y107" s="48"/>
      <c r="Z107" s="48"/>
      <c r="AA107"/>
      <c r="AB107"/>
    </row>
    <row r="108" spans="1:28" ht="17.100000000000001" customHeight="1" x14ac:dyDescent="0.45">
      <c r="A108" s="291"/>
      <c r="B108" s="151"/>
      <c r="C108" s="141">
        <f t="shared" si="48"/>
        <v>3</v>
      </c>
      <c r="D108" s="19"/>
      <c r="E108" s="20"/>
      <c r="F108" s="21"/>
      <c r="G108" s="22"/>
      <c r="H108" s="87" t="str">
        <f t="shared" si="44"/>
        <v xml:space="preserve"> </v>
      </c>
      <c r="I108" s="22"/>
      <c r="J108" s="88" t="str">
        <f t="shared" si="45"/>
        <v xml:space="preserve"> </v>
      </c>
      <c r="K108" s="89" t="str">
        <f t="shared" si="46"/>
        <v xml:space="preserve"> </v>
      </c>
      <c r="L108" s="90" t="str">
        <f t="shared" si="47"/>
        <v xml:space="preserve"> </v>
      </c>
      <c r="M108" s="107"/>
      <c r="N108" s="108"/>
      <c r="O108" s="94"/>
      <c r="P108" s="48"/>
      <c r="Q108" s="48"/>
      <c r="R108" s="48"/>
      <c r="S108" s="48"/>
      <c r="T108" s="48"/>
      <c r="U108" s="48"/>
      <c r="V108" s="48"/>
      <c r="W108" s="48"/>
      <c r="X108" s="48"/>
      <c r="Y108" s="48"/>
      <c r="Z108" s="48"/>
      <c r="AA108"/>
      <c r="AB108"/>
    </row>
    <row r="109" spans="1:28" ht="17.100000000000001" customHeight="1" x14ac:dyDescent="0.45">
      <c r="A109" s="291"/>
      <c r="B109" s="151"/>
      <c r="C109" s="141">
        <f t="shared" si="48"/>
        <v>4</v>
      </c>
      <c r="D109" s="19"/>
      <c r="E109" s="20"/>
      <c r="F109" s="21"/>
      <c r="G109" s="22"/>
      <c r="H109" s="87" t="str">
        <f t="shared" si="44"/>
        <v xml:space="preserve"> </v>
      </c>
      <c r="I109" s="22"/>
      <c r="J109" s="88" t="str">
        <f t="shared" si="45"/>
        <v xml:space="preserve"> </v>
      </c>
      <c r="K109" s="89" t="str">
        <f t="shared" si="46"/>
        <v xml:space="preserve"> </v>
      </c>
      <c r="L109" s="90" t="str">
        <f t="shared" si="47"/>
        <v xml:space="preserve"> </v>
      </c>
      <c r="M109" s="107"/>
      <c r="N109" s="108"/>
      <c r="O109" s="94"/>
      <c r="P109" s="48"/>
      <c r="Q109" s="48"/>
      <c r="R109" s="48"/>
      <c r="S109" s="48"/>
      <c r="T109" s="48"/>
      <c r="U109" s="48"/>
      <c r="V109" s="48"/>
      <c r="W109" s="48"/>
      <c r="X109" s="48"/>
      <c r="Y109" s="48"/>
      <c r="Z109" s="48"/>
      <c r="AA109"/>
      <c r="AB109"/>
    </row>
    <row r="110" spans="1:28" ht="17.100000000000001" customHeight="1" x14ac:dyDescent="0.45">
      <c r="A110" s="291"/>
      <c r="B110" s="151"/>
      <c r="C110" s="141">
        <f t="shared" si="48"/>
        <v>5</v>
      </c>
      <c r="D110" s="19"/>
      <c r="E110" s="20"/>
      <c r="F110" s="21"/>
      <c r="G110" s="22"/>
      <c r="H110" s="87" t="str">
        <f t="shared" si="44"/>
        <v xml:space="preserve"> </v>
      </c>
      <c r="I110" s="22"/>
      <c r="J110" s="88" t="str">
        <f t="shared" si="45"/>
        <v xml:space="preserve"> </v>
      </c>
      <c r="K110" s="89" t="str">
        <f t="shared" si="46"/>
        <v xml:space="preserve"> </v>
      </c>
      <c r="L110" s="90" t="str">
        <f t="shared" si="47"/>
        <v xml:space="preserve"> </v>
      </c>
      <c r="M110" s="107"/>
      <c r="N110" s="108"/>
      <c r="O110" s="94"/>
      <c r="P110" s="48"/>
      <c r="Q110" s="48"/>
      <c r="R110" s="48"/>
      <c r="S110" s="48"/>
      <c r="T110" s="48"/>
      <c r="U110" s="48"/>
      <c r="V110" s="48"/>
      <c r="W110" s="48"/>
      <c r="X110" s="48"/>
      <c r="Y110" s="48"/>
      <c r="Z110" s="48"/>
      <c r="AA110"/>
      <c r="AB110"/>
    </row>
    <row r="111" spans="1:28" ht="17.100000000000001" customHeight="1" x14ac:dyDescent="0.45">
      <c r="A111" s="291"/>
      <c r="B111" s="151"/>
      <c r="C111" s="141">
        <f t="shared" si="48"/>
        <v>6</v>
      </c>
      <c r="D111" s="19"/>
      <c r="E111" s="20"/>
      <c r="F111" s="21"/>
      <c r="G111" s="22"/>
      <c r="H111" s="87" t="str">
        <f t="shared" si="44"/>
        <v xml:space="preserve"> </v>
      </c>
      <c r="I111" s="22"/>
      <c r="J111" s="88" t="str">
        <f t="shared" si="45"/>
        <v xml:space="preserve"> </v>
      </c>
      <c r="K111" s="89" t="str">
        <f t="shared" si="46"/>
        <v xml:space="preserve"> </v>
      </c>
      <c r="L111" s="90" t="str">
        <f t="shared" si="47"/>
        <v xml:space="preserve"> </v>
      </c>
      <c r="M111" s="107"/>
      <c r="N111" s="108"/>
      <c r="O111" s="94"/>
      <c r="P111" s="48"/>
      <c r="Q111" s="48"/>
      <c r="R111" s="48"/>
      <c r="S111" s="48"/>
      <c r="T111" s="48"/>
      <c r="U111" s="48"/>
      <c r="V111" s="48"/>
      <c r="W111" s="48"/>
      <c r="X111" s="48"/>
      <c r="Y111" s="48"/>
      <c r="Z111" s="48"/>
      <c r="AA111"/>
      <c r="AB111"/>
    </row>
    <row r="112" spans="1:28" ht="17.100000000000001" customHeight="1" x14ac:dyDescent="0.45">
      <c r="A112" s="291"/>
      <c r="B112" s="151"/>
      <c r="C112" s="141">
        <f t="shared" si="48"/>
        <v>7</v>
      </c>
      <c r="D112" s="19"/>
      <c r="E112" s="20"/>
      <c r="F112" s="21"/>
      <c r="G112" s="22"/>
      <c r="H112" s="87" t="str">
        <f t="shared" si="44"/>
        <v xml:space="preserve"> </v>
      </c>
      <c r="I112" s="22"/>
      <c r="J112" s="88" t="str">
        <f t="shared" si="45"/>
        <v xml:space="preserve"> </v>
      </c>
      <c r="K112" s="89" t="str">
        <f t="shared" si="46"/>
        <v xml:space="preserve"> </v>
      </c>
      <c r="L112" s="90" t="str">
        <f t="shared" si="47"/>
        <v xml:space="preserve"> </v>
      </c>
      <c r="M112" s="107"/>
      <c r="N112" s="108"/>
      <c r="O112" s="94"/>
      <c r="P112" s="48"/>
      <c r="Q112" s="48"/>
      <c r="R112" s="48"/>
      <c r="S112" s="48"/>
      <c r="T112" s="48"/>
      <c r="U112" s="48"/>
      <c r="V112" s="48"/>
      <c r="W112" s="48"/>
      <c r="X112" s="48"/>
      <c r="Y112" s="48"/>
      <c r="Z112" s="48"/>
      <c r="AA112"/>
      <c r="AB112"/>
    </row>
    <row r="113" spans="1:28" ht="17.100000000000001" customHeight="1" x14ac:dyDescent="0.45">
      <c r="A113" s="291"/>
      <c r="B113" s="151"/>
      <c r="C113" s="141">
        <f t="shared" si="48"/>
        <v>8</v>
      </c>
      <c r="D113" s="19"/>
      <c r="E113" s="20"/>
      <c r="F113" s="21"/>
      <c r="G113" s="22"/>
      <c r="H113" s="87" t="str">
        <f t="shared" si="44"/>
        <v xml:space="preserve"> </v>
      </c>
      <c r="I113" s="22"/>
      <c r="J113" s="88" t="str">
        <f t="shared" si="45"/>
        <v xml:space="preserve"> </v>
      </c>
      <c r="K113" s="89" t="str">
        <f t="shared" si="46"/>
        <v xml:space="preserve"> </v>
      </c>
      <c r="L113" s="90" t="str">
        <f t="shared" si="47"/>
        <v xml:space="preserve"> </v>
      </c>
      <c r="M113" s="107"/>
      <c r="N113" s="108"/>
      <c r="O113" s="94"/>
      <c r="P113" s="48"/>
      <c r="Q113" s="48"/>
      <c r="R113" s="48"/>
      <c r="S113" s="48"/>
      <c r="T113" s="48"/>
      <c r="U113" s="48"/>
      <c r="V113" s="48"/>
      <c r="W113" s="48"/>
      <c r="X113" s="48"/>
      <c r="Y113" s="48"/>
      <c r="Z113" s="48"/>
      <c r="AA113"/>
      <c r="AB113"/>
    </row>
    <row r="114" spans="1:28" ht="17.100000000000001" customHeight="1" x14ac:dyDescent="0.45">
      <c r="A114" s="291"/>
      <c r="B114" s="151"/>
      <c r="C114" s="141">
        <f t="shared" si="48"/>
        <v>9</v>
      </c>
      <c r="D114" s="19"/>
      <c r="E114" s="20"/>
      <c r="F114" s="21"/>
      <c r="G114" s="22"/>
      <c r="H114" s="87" t="str">
        <f t="shared" si="44"/>
        <v xml:space="preserve"> </v>
      </c>
      <c r="I114" s="22"/>
      <c r="J114" s="88" t="str">
        <f t="shared" si="45"/>
        <v xml:space="preserve"> </v>
      </c>
      <c r="K114" s="89" t="str">
        <f t="shared" si="46"/>
        <v xml:space="preserve"> </v>
      </c>
      <c r="L114" s="90" t="str">
        <f t="shared" si="47"/>
        <v xml:space="preserve"> </v>
      </c>
      <c r="M114" s="107"/>
      <c r="N114" s="108"/>
      <c r="O114" s="94"/>
      <c r="P114" s="48"/>
      <c r="Q114" s="48"/>
      <c r="R114" s="48"/>
      <c r="S114" s="48"/>
    </row>
    <row r="115" spans="1:28" ht="17.100000000000001" customHeight="1" thickBot="1" x14ac:dyDescent="0.5">
      <c r="A115" s="292"/>
      <c r="B115" s="152"/>
      <c r="C115" s="142">
        <f t="shared" si="48"/>
        <v>10</v>
      </c>
      <c r="D115" s="23"/>
      <c r="E115" s="24"/>
      <c r="F115" s="102"/>
      <c r="G115" s="25"/>
      <c r="H115" s="109" t="str">
        <f t="shared" si="44"/>
        <v xml:space="preserve"> </v>
      </c>
      <c r="I115" s="25"/>
      <c r="J115" s="110" t="str">
        <f t="shared" si="45"/>
        <v xml:space="preserve"> </v>
      </c>
      <c r="K115" s="95" t="str">
        <f t="shared" si="46"/>
        <v xml:space="preserve"> </v>
      </c>
      <c r="L115" s="111" t="str">
        <f t="shared" si="47"/>
        <v xml:space="preserve"> </v>
      </c>
      <c r="M115" s="96"/>
      <c r="N115" s="97"/>
      <c r="O115" s="98"/>
      <c r="P115" s="48"/>
      <c r="Q115" s="48"/>
      <c r="R115" s="48"/>
      <c r="S115" s="48"/>
    </row>
    <row r="116" spans="1:28" ht="55.9" thickBot="1" x14ac:dyDescent="0.5">
      <c r="A116" s="112" t="s">
        <v>65</v>
      </c>
      <c r="B116" s="113" t="s">
        <v>112</v>
      </c>
      <c r="C116" s="114" t="s">
        <v>79</v>
      </c>
      <c r="D116" s="114" t="s">
        <v>107</v>
      </c>
      <c r="E116" s="114" t="s">
        <v>211</v>
      </c>
      <c r="F116" s="114" t="s">
        <v>81</v>
      </c>
      <c r="G116" s="114" t="s">
        <v>32</v>
      </c>
      <c r="H116" s="114" t="s">
        <v>68</v>
      </c>
      <c r="I116" s="114" t="s">
        <v>44</v>
      </c>
      <c r="J116" s="114" t="s">
        <v>33</v>
      </c>
      <c r="K116" s="114" t="s">
        <v>34</v>
      </c>
      <c r="L116" s="114" t="s">
        <v>228</v>
      </c>
      <c r="M116" s="114" t="s">
        <v>229</v>
      </c>
      <c r="N116" s="114" t="s">
        <v>80</v>
      </c>
      <c r="O116" s="115" t="s">
        <v>69</v>
      </c>
      <c r="P116" s="48"/>
    </row>
    <row r="117" spans="1:28" ht="21" customHeight="1" x14ac:dyDescent="0.5">
      <c r="A117" s="49">
        <v>9</v>
      </c>
      <c r="B117" s="181"/>
      <c r="C117" s="174"/>
      <c r="D117" s="50" t="str">
        <f>IF(ISBLANK(C117)," ",C117/$K$8)</f>
        <v xml:space="preserve"> </v>
      </c>
      <c r="E117" s="17"/>
      <c r="F117" s="51" t="str">
        <f>IF((SUM(L119:L128))&gt;0,SUM(L119:L128)," ")</f>
        <v xml:space="preserve"> </v>
      </c>
      <c r="G117" s="17"/>
      <c r="H117" s="17"/>
      <c r="I117" s="17"/>
      <c r="J117" s="17"/>
      <c r="K117" s="18"/>
      <c r="L117" s="18"/>
      <c r="M117" s="52" t="str">
        <f>IF(ISBLANK(C117)," ",IF(SUM(D119:E128)+SUM(G117:H117)+SUM(J117:L117)&gt;(D117*$K$8*$G$8),(D117*$K$8*$G$8),SUM(D119:E128)+SUM(G117:H117)+SUM(J117:L117)))</f>
        <v xml:space="preserve"> </v>
      </c>
      <c r="N117" s="26"/>
      <c r="O117" s="99" t="str">
        <f>IF(ISBLANK(N117)," ",IF(M117="0,00","0,00",MIN(IF(SUM(750/$O$8*M117)&gt;750,750,SUM(750/$O$8*M117)),N117)))</f>
        <v xml:space="preserve"> </v>
      </c>
      <c r="P117" s="53"/>
    </row>
    <row r="118" spans="1:28" ht="86.1" customHeight="1" x14ac:dyDescent="0.45">
      <c r="A118" s="296" t="s">
        <v>109</v>
      </c>
      <c r="B118" s="146" t="s">
        <v>113</v>
      </c>
      <c r="C118" s="54" t="s">
        <v>115</v>
      </c>
      <c r="D118" s="55" t="s">
        <v>201</v>
      </c>
      <c r="E118" s="55" t="s">
        <v>31</v>
      </c>
      <c r="F118" s="55" t="s">
        <v>35</v>
      </c>
      <c r="G118" s="55" t="s">
        <v>110</v>
      </c>
      <c r="H118" s="55" t="s">
        <v>43</v>
      </c>
      <c r="I118" s="55" t="s">
        <v>82</v>
      </c>
      <c r="J118" s="55" t="s">
        <v>83</v>
      </c>
      <c r="K118" s="56" t="s">
        <v>84</v>
      </c>
      <c r="L118" s="187" t="s">
        <v>229</v>
      </c>
      <c r="M118" s="298" t="s">
        <v>66</v>
      </c>
      <c r="N118" s="299"/>
      <c r="O118" s="300"/>
      <c r="P118" s="48"/>
    </row>
    <row r="119" spans="1:28" ht="17.100000000000001" customHeight="1" x14ac:dyDescent="0.45">
      <c r="A119" s="296"/>
      <c r="B119" s="151"/>
      <c r="C119" s="139">
        <v>1</v>
      </c>
      <c r="D119" s="19"/>
      <c r="E119" s="20"/>
      <c r="F119" s="21"/>
      <c r="G119" s="22"/>
      <c r="H119" s="57" t="str">
        <f>IF(ISBLANK(G119)," ",(G119+1))</f>
        <v xml:space="preserve"> </v>
      </c>
      <c r="I119" s="22"/>
      <c r="J119" s="58" t="str">
        <f>IF(ISBLANK(I119)," ",DATEDIF(G119,I119,"d"))</f>
        <v xml:space="preserve"> </v>
      </c>
      <c r="K119" s="59" t="str">
        <f>IF(ISBLANK(G119)," ",(H119+29))</f>
        <v xml:space="preserve"> </v>
      </c>
      <c r="L119" s="60" t="str">
        <f>IF(ISBLANK(D119),IF(ISBLANK(E119)," ",D119+E119),D119+E119)</f>
        <v xml:space="preserve"> </v>
      </c>
      <c r="M119" s="61"/>
      <c r="N119" s="62"/>
      <c r="O119" s="63"/>
      <c r="P119" s="48"/>
      <c r="Q119" s="48"/>
      <c r="R119" s="48"/>
      <c r="S119" s="48"/>
      <c r="T119" s="48"/>
      <c r="U119" s="48"/>
      <c r="V119" s="48"/>
      <c r="W119" s="48"/>
      <c r="X119" s="48"/>
      <c r="Y119" s="48"/>
      <c r="Z119" s="48"/>
      <c r="AA119"/>
      <c r="AB119"/>
    </row>
    <row r="120" spans="1:28" ht="17.100000000000001" customHeight="1" x14ac:dyDescent="0.45">
      <c r="A120" s="296"/>
      <c r="B120" s="151"/>
      <c r="C120" s="139">
        <f t="shared" ref="C120:C128" si="49">C119+1</f>
        <v>2</v>
      </c>
      <c r="D120" s="19"/>
      <c r="E120" s="20"/>
      <c r="F120" s="21"/>
      <c r="G120" s="22"/>
      <c r="H120" s="57" t="str">
        <f t="shared" ref="H120:H128" si="50">IF(ISBLANK(G120)," ",(G120+1))</f>
        <v xml:space="preserve"> </v>
      </c>
      <c r="I120" s="22"/>
      <c r="J120" s="58" t="str">
        <f t="shared" ref="J120:J128" si="51">IF(ISBLANK(I120)," ",DATEDIF(G120,I120,"d"))</f>
        <v xml:space="preserve"> </v>
      </c>
      <c r="K120" s="59" t="str">
        <f>IF(ISBLANK(G120)," ",(H120+29))</f>
        <v xml:space="preserve"> </v>
      </c>
      <c r="L120" s="60" t="str">
        <f t="shared" ref="L120:L128" si="52">IF(ISBLANK(D120),IF(ISBLANK(E120)," ",D120+E120),D120+E120)</f>
        <v xml:space="preserve"> </v>
      </c>
      <c r="M120" s="100"/>
      <c r="N120" s="101"/>
      <c r="O120" s="64"/>
      <c r="P120" s="48"/>
      <c r="Q120" s="48"/>
      <c r="R120" s="48"/>
      <c r="S120" s="48"/>
      <c r="T120" s="48"/>
      <c r="U120" s="48"/>
      <c r="V120" s="48"/>
      <c r="W120" s="48"/>
      <c r="X120" s="48"/>
      <c r="Y120" s="48"/>
      <c r="Z120" s="48"/>
      <c r="AA120"/>
      <c r="AB120"/>
    </row>
    <row r="121" spans="1:28" ht="17.100000000000001" customHeight="1" x14ac:dyDescent="0.45">
      <c r="A121" s="296"/>
      <c r="B121" s="151"/>
      <c r="C121" s="139">
        <f t="shared" si="49"/>
        <v>3</v>
      </c>
      <c r="D121" s="19"/>
      <c r="E121" s="20"/>
      <c r="F121" s="21"/>
      <c r="G121" s="116"/>
      <c r="H121" s="57" t="str">
        <f t="shared" si="50"/>
        <v xml:space="preserve"> </v>
      </c>
      <c r="I121" s="22"/>
      <c r="J121" s="58" t="str">
        <f t="shared" si="51"/>
        <v xml:space="preserve"> </v>
      </c>
      <c r="K121" s="59" t="str">
        <f t="shared" ref="K121" si="53">IF(ISBLANK(G121)," ",(H121+29))</f>
        <v xml:space="preserve"> </v>
      </c>
      <c r="L121" s="60" t="str">
        <f t="shared" si="52"/>
        <v xml:space="preserve"> </v>
      </c>
      <c r="M121" s="100"/>
      <c r="N121" s="101"/>
      <c r="O121" s="64"/>
      <c r="P121" s="48"/>
      <c r="Q121" s="48"/>
      <c r="R121" s="48"/>
      <c r="S121" s="48"/>
      <c r="T121" s="48"/>
      <c r="U121" s="48"/>
      <c r="V121" s="48"/>
      <c r="W121" s="48"/>
      <c r="X121" s="48"/>
      <c r="Y121" s="48"/>
      <c r="Z121" s="48"/>
      <c r="AA121"/>
      <c r="AB121"/>
    </row>
    <row r="122" spans="1:28" ht="17.100000000000001" customHeight="1" x14ac:dyDescent="0.45">
      <c r="A122" s="296"/>
      <c r="B122" s="151"/>
      <c r="C122" s="139">
        <f t="shared" si="49"/>
        <v>4</v>
      </c>
      <c r="D122" s="19"/>
      <c r="E122" s="20"/>
      <c r="F122" s="21"/>
      <c r="G122" s="22"/>
      <c r="H122" s="57" t="str">
        <f t="shared" si="50"/>
        <v xml:space="preserve"> </v>
      </c>
      <c r="I122" s="22"/>
      <c r="J122" s="58" t="str">
        <f t="shared" si="51"/>
        <v xml:space="preserve"> </v>
      </c>
      <c r="K122" s="59" t="str">
        <f>IF(ISBLANK(G122)," ",(H122+29))</f>
        <v xml:space="preserve"> </v>
      </c>
      <c r="L122" s="60" t="str">
        <f t="shared" si="52"/>
        <v xml:space="preserve"> </v>
      </c>
      <c r="M122" s="100"/>
      <c r="N122" s="101"/>
      <c r="O122" s="64"/>
      <c r="P122" s="48"/>
      <c r="Q122" s="48"/>
      <c r="R122" s="48"/>
      <c r="S122" s="48"/>
      <c r="T122" s="48"/>
      <c r="U122" s="48"/>
      <c r="V122" s="48"/>
      <c r="W122" s="48"/>
      <c r="X122" s="48"/>
      <c r="Y122" s="48"/>
      <c r="Z122" s="48"/>
      <c r="AA122"/>
      <c r="AB122"/>
    </row>
    <row r="123" spans="1:28" ht="17.100000000000001" customHeight="1" x14ac:dyDescent="0.45">
      <c r="A123" s="296"/>
      <c r="B123" s="151"/>
      <c r="C123" s="139">
        <f t="shared" si="49"/>
        <v>5</v>
      </c>
      <c r="D123" s="19"/>
      <c r="E123" s="20"/>
      <c r="F123" s="21"/>
      <c r="G123" s="22"/>
      <c r="H123" s="57" t="str">
        <f t="shared" si="50"/>
        <v xml:space="preserve"> </v>
      </c>
      <c r="I123" s="22"/>
      <c r="J123" s="58" t="str">
        <f t="shared" si="51"/>
        <v xml:space="preserve"> </v>
      </c>
      <c r="K123" s="59" t="str">
        <f t="shared" ref="K123:K128" si="54">IF(ISBLANK(G123)," ",(H123+29))</f>
        <v xml:space="preserve"> </v>
      </c>
      <c r="L123" s="60" t="str">
        <f t="shared" si="52"/>
        <v xml:space="preserve"> </v>
      </c>
      <c r="M123" s="100"/>
      <c r="N123" s="101"/>
      <c r="O123" s="64"/>
      <c r="P123" s="48"/>
      <c r="Q123" s="48"/>
      <c r="R123" s="48"/>
      <c r="S123" s="48"/>
      <c r="T123" s="48"/>
      <c r="U123" s="48"/>
      <c r="V123" s="48"/>
      <c r="W123" s="48"/>
      <c r="X123" s="48"/>
      <c r="Y123" s="48"/>
      <c r="Z123" s="48"/>
      <c r="AA123"/>
      <c r="AB123"/>
    </row>
    <row r="124" spans="1:28" ht="17.100000000000001" customHeight="1" x14ac:dyDescent="0.45">
      <c r="A124" s="296"/>
      <c r="B124" s="151"/>
      <c r="C124" s="139">
        <f t="shared" si="49"/>
        <v>6</v>
      </c>
      <c r="D124" s="19"/>
      <c r="E124" s="20"/>
      <c r="F124" s="21"/>
      <c r="G124" s="22"/>
      <c r="H124" s="57" t="str">
        <f t="shared" si="50"/>
        <v xml:space="preserve"> </v>
      </c>
      <c r="I124" s="22"/>
      <c r="J124" s="58" t="str">
        <f t="shared" si="51"/>
        <v xml:space="preserve"> </v>
      </c>
      <c r="K124" s="59" t="str">
        <f t="shared" si="54"/>
        <v xml:space="preserve"> </v>
      </c>
      <c r="L124" s="60" t="str">
        <f t="shared" si="52"/>
        <v xml:space="preserve"> </v>
      </c>
      <c r="M124" s="100"/>
      <c r="N124" s="101"/>
      <c r="O124" s="64"/>
      <c r="P124" s="48"/>
      <c r="Q124" s="48"/>
      <c r="R124" s="48"/>
      <c r="S124" s="48"/>
      <c r="T124" s="48"/>
      <c r="U124" s="48"/>
      <c r="V124" s="48"/>
      <c r="W124" s="48"/>
      <c r="X124" s="48"/>
      <c r="Y124" s="48"/>
      <c r="Z124" s="48"/>
      <c r="AA124"/>
      <c r="AB124"/>
    </row>
    <row r="125" spans="1:28" ht="17.100000000000001" customHeight="1" x14ac:dyDescent="0.45">
      <c r="A125" s="296"/>
      <c r="B125" s="151"/>
      <c r="C125" s="139">
        <f t="shared" si="49"/>
        <v>7</v>
      </c>
      <c r="D125" s="19"/>
      <c r="E125" s="20"/>
      <c r="F125" s="21"/>
      <c r="G125" s="22"/>
      <c r="H125" s="57" t="str">
        <f t="shared" si="50"/>
        <v xml:space="preserve"> </v>
      </c>
      <c r="I125" s="22"/>
      <c r="J125" s="58" t="str">
        <f t="shared" si="51"/>
        <v xml:space="preserve"> </v>
      </c>
      <c r="K125" s="59" t="str">
        <f t="shared" si="54"/>
        <v xml:space="preserve"> </v>
      </c>
      <c r="L125" s="60" t="str">
        <f t="shared" si="52"/>
        <v xml:space="preserve"> </v>
      </c>
      <c r="M125" s="100"/>
      <c r="N125" s="101"/>
      <c r="O125" s="64"/>
      <c r="P125" s="48"/>
      <c r="Q125" s="48"/>
      <c r="R125" s="48"/>
      <c r="S125" s="48"/>
      <c r="T125" s="48"/>
      <c r="U125" s="48"/>
      <c r="V125" s="48"/>
      <c r="W125" s="48"/>
      <c r="X125" s="48"/>
      <c r="Y125" s="48"/>
      <c r="Z125" s="48"/>
      <c r="AA125"/>
      <c r="AB125"/>
    </row>
    <row r="126" spans="1:28" ht="17.100000000000001" customHeight="1" x14ac:dyDescent="0.45">
      <c r="A126" s="296"/>
      <c r="B126" s="151"/>
      <c r="C126" s="139">
        <f t="shared" si="49"/>
        <v>8</v>
      </c>
      <c r="D126" s="19"/>
      <c r="E126" s="20"/>
      <c r="F126" s="21"/>
      <c r="G126" s="22"/>
      <c r="H126" s="57" t="str">
        <f t="shared" si="50"/>
        <v xml:space="preserve"> </v>
      </c>
      <c r="I126" s="22"/>
      <c r="J126" s="58" t="str">
        <f t="shared" si="51"/>
        <v xml:space="preserve"> </v>
      </c>
      <c r="K126" s="59" t="str">
        <f t="shared" si="54"/>
        <v xml:space="preserve"> </v>
      </c>
      <c r="L126" s="60" t="str">
        <f t="shared" si="52"/>
        <v xml:space="preserve"> </v>
      </c>
      <c r="M126" s="100"/>
      <c r="N126" s="101"/>
      <c r="O126" s="64"/>
      <c r="P126" s="48"/>
      <c r="Q126" s="48"/>
      <c r="R126" s="48"/>
      <c r="S126" s="48"/>
      <c r="T126" s="48"/>
      <c r="U126" s="48"/>
      <c r="V126" s="48"/>
      <c r="W126" s="48"/>
      <c r="X126" s="48"/>
      <c r="Y126" s="48"/>
      <c r="Z126" s="48"/>
      <c r="AA126"/>
      <c r="AB126"/>
    </row>
    <row r="127" spans="1:28" ht="17.100000000000001" customHeight="1" x14ac:dyDescent="0.45">
      <c r="A127" s="296"/>
      <c r="B127" s="151"/>
      <c r="C127" s="139">
        <f t="shared" si="49"/>
        <v>9</v>
      </c>
      <c r="D127" s="19"/>
      <c r="E127" s="20"/>
      <c r="F127" s="21"/>
      <c r="G127" s="22"/>
      <c r="H127" s="57" t="str">
        <f t="shared" si="50"/>
        <v xml:space="preserve"> </v>
      </c>
      <c r="I127" s="22"/>
      <c r="J127" s="58" t="str">
        <f t="shared" si="51"/>
        <v xml:space="preserve"> </v>
      </c>
      <c r="K127" s="59" t="str">
        <f t="shared" si="54"/>
        <v xml:space="preserve"> </v>
      </c>
      <c r="L127" s="60" t="str">
        <f t="shared" si="52"/>
        <v xml:space="preserve"> </v>
      </c>
      <c r="M127" s="100"/>
      <c r="N127" s="101"/>
      <c r="O127" s="64"/>
      <c r="P127" s="48"/>
      <c r="Q127" s="48"/>
      <c r="R127" s="48"/>
      <c r="S127" s="48"/>
    </row>
    <row r="128" spans="1:28" ht="17.100000000000001" customHeight="1" thickBot="1" x14ac:dyDescent="0.5">
      <c r="A128" s="297"/>
      <c r="B128" s="152"/>
      <c r="C128" s="140">
        <f t="shared" si="49"/>
        <v>10</v>
      </c>
      <c r="D128" s="23"/>
      <c r="E128" s="24"/>
      <c r="F128" s="102"/>
      <c r="G128" s="25"/>
      <c r="H128" s="103" t="str">
        <f t="shared" si="50"/>
        <v xml:space="preserve"> </v>
      </c>
      <c r="I128" s="25"/>
      <c r="J128" s="104" t="str">
        <f t="shared" si="51"/>
        <v xml:space="preserve"> </v>
      </c>
      <c r="K128" s="65" t="str">
        <f t="shared" si="54"/>
        <v xml:space="preserve"> </v>
      </c>
      <c r="L128" s="105" t="str">
        <f t="shared" si="52"/>
        <v xml:space="preserve"> </v>
      </c>
      <c r="M128" s="66"/>
      <c r="N128" s="67"/>
      <c r="O128" s="68"/>
      <c r="P128" s="48"/>
      <c r="Q128" s="48"/>
      <c r="R128" s="48"/>
      <c r="S128" s="48"/>
    </row>
    <row r="129" spans="1:28" ht="55.9" thickBot="1" x14ac:dyDescent="0.5">
      <c r="A129" s="112" t="s">
        <v>65</v>
      </c>
      <c r="B129" s="113" t="s">
        <v>112</v>
      </c>
      <c r="C129" s="114" t="s">
        <v>79</v>
      </c>
      <c r="D129" s="114" t="s">
        <v>107</v>
      </c>
      <c r="E129" s="114" t="s">
        <v>211</v>
      </c>
      <c r="F129" s="114" t="s">
        <v>81</v>
      </c>
      <c r="G129" s="114" t="s">
        <v>32</v>
      </c>
      <c r="H129" s="114" t="s">
        <v>68</v>
      </c>
      <c r="I129" s="114" t="s">
        <v>44</v>
      </c>
      <c r="J129" s="114" t="s">
        <v>33</v>
      </c>
      <c r="K129" s="114" t="s">
        <v>34</v>
      </c>
      <c r="L129" s="114" t="s">
        <v>228</v>
      </c>
      <c r="M129" s="114" t="s">
        <v>229</v>
      </c>
      <c r="N129" s="114" t="s">
        <v>80</v>
      </c>
      <c r="O129" s="115" t="s">
        <v>69</v>
      </c>
      <c r="P129" s="48"/>
    </row>
    <row r="130" spans="1:28" ht="21" customHeight="1" x14ac:dyDescent="0.5">
      <c r="A130" s="81">
        <f>A117+1</f>
        <v>10</v>
      </c>
      <c r="B130" s="181"/>
      <c r="C130" s="174"/>
      <c r="D130" s="85" t="str">
        <f t="shared" ref="D130" si="55">IF(ISBLANK(C130)," ",C130/$K$8)</f>
        <v xml:space="preserve"> </v>
      </c>
      <c r="E130" s="17"/>
      <c r="F130" s="86" t="str">
        <f t="shared" ref="F130" si="56">IF((SUM(L132:L141))&gt;0,SUM(L132:L141)," ")</f>
        <v xml:space="preserve"> </v>
      </c>
      <c r="G130" s="17"/>
      <c r="H130" s="17"/>
      <c r="I130" s="17"/>
      <c r="J130" s="17"/>
      <c r="K130" s="18"/>
      <c r="L130" s="18"/>
      <c r="M130" s="52" t="str">
        <f>IF(ISBLANK(C130)," ",IF(SUM(D132:E141)+SUM(G130:H130)+SUM(J130:L130)&gt;(D130*$K$8*$G$8),(D130*$K$8*$G$8),SUM(D132:E141)+SUM(G130:H130)+SUM(J130:L130)))</f>
        <v xml:space="preserve"> </v>
      </c>
      <c r="N130" s="26"/>
      <c r="O130" s="106" t="str">
        <f>IF(ISBLANK(N130)," ",IF(M130="0,00","0,00",MIN(IF(SUM(750/$O$8*M130)&gt;750,750,SUM(750/$O$8*M130)),N130)))</f>
        <v xml:space="preserve"> </v>
      </c>
      <c r="P130" s="53"/>
    </row>
    <row r="131" spans="1:28" ht="86.1" customHeight="1" x14ac:dyDescent="0.45">
      <c r="A131" s="291" t="s">
        <v>109</v>
      </c>
      <c r="B131" s="120" t="s">
        <v>113</v>
      </c>
      <c r="C131" s="82" t="s">
        <v>115</v>
      </c>
      <c r="D131" s="83" t="s">
        <v>201</v>
      </c>
      <c r="E131" s="83" t="s">
        <v>31</v>
      </c>
      <c r="F131" s="83" t="s">
        <v>35</v>
      </c>
      <c r="G131" s="83" t="s">
        <v>110</v>
      </c>
      <c r="H131" s="83" t="s">
        <v>43</v>
      </c>
      <c r="I131" s="83" t="s">
        <v>82</v>
      </c>
      <c r="J131" s="83" t="s">
        <v>83</v>
      </c>
      <c r="K131" s="84" t="s">
        <v>84</v>
      </c>
      <c r="L131" s="188" t="s">
        <v>229</v>
      </c>
      <c r="M131" s="293" t="s">
        <v>66</v>
      </c>
      <c r="N131" s="294"/>
      <c r="O131" s="295"/>
      <c r="P131" s="48"/>
    </row>
    <row r="132" spans="1:28" ht="17.100000000000001" customHeight="1" x14ac:dyDescent="0.45">
      <c r="A132" s="291"/>
      <c r="B132" s="151"/>
      <c r="C132" s="141">
        <v>1</v>
      </c>
      <c r="D132" s="19"/>
      <c r="E132" s="20"/>
      <c r="F132" s="21"/>
      <c r="G132" s="22"/>
      <c r="H132" s="87" t="str">
        <f t="shared" ref="H132:H141" si="57">IF(ISBLANK(G132)," ",(G132+1))</f>
        <v xml:space="preserve"> </v>
      </c>
      <c r="I132" s="22"/>
      <c r="J132" s="88" t="str">
        <f t="shared" ref="J132:J141" si="58">IF(ISBLANK(I132)," ",DATEDIF(G132,I132,"d"))</f>
        <v xml:space="preserve"> </v>
      </c>
      <c r="K132" s="89" t="str">
        <f t="shared" ref="K132:K141" si="59">IF(ISBLANK(G132)," ",(H132+29))</f>
        <v xml:space="preserve"> </v>
      </c>
      <c r="L132" s="90" t="str">
        <f t="shared" ref="L132:L141" si="60">IF(ISBLANK(D132),IF(ISBLANK(E132)," ",D132+E132),D132+E132)</f>
        <v xml:space="preserve"> </v>
      </c>
      <c r="M132" s="91"/>
      <c r="N132" s="92"/>
      <c r="O132" s="93"/>
      <c r="P132" s="48"/>
      <c r="Q132" s="48"/>
      <c r="R132" s="48"/>
      <c r="S132" s="48"/>
      <c r="T132" s="48"/>
      <c r="U132" s="48"/>
      <c r="V132" s="48"/>
      <c r="W132" s="48"/>
      <c r="X132" s="48"/>
      <c r="Y132" s="48"/>
      <c r="Z132" s="48"/>
      <c r="AA132"/>
      <c r="AB132"/>
    </row>
    <row r="133" spans="1:28" ht="17.100000000000001" customHeight="1" x14ac:dyDescent="0.45">
      <c r="A133" s="291"/>
      <c r="B133" s="151"/>
      <c r="C133" s="141">
        <f t="shared" ref="C133:C141" si="61">C132+1</f>
        <v>2</v>
      </c>
      <c r="D133" s="19"/>
      <c r="E133" s="20"/>
      <c r="F133" s="21"/>
      <c r="G133" s="22"/>
      <c r="H133" s="87" t="str">
        <f t="shared" si="57"/>
        <v xml:space="preserve"> </v>
      </c>
      <c r="I133" s="22"/>
      <c r="J133" s="88" t="str">
        <f t="shared" si="58"/>
        <v xml:space="preserve"> </v>
      </c>
      <c r="K133" s="89" t="str">
        <f t="shared" si="59"/>
        <v xml:space="preserve"> </v>
      </c>
      <c r="L133" s="90" t="str">
        <f t="shared" si="60"/>
        <v xml:space="preserve"> </v>
      </c>
      <c r="M133" s="107"/>
      <c r="N133" s="108"/>
      <c r="O133" s="94"/>
      <c r="P133" s="48"/>
      <c r="Q133" s="48"/>
      <c r="R133" s="48"/>
      <c r="S133" s="48"/>
      <c r="T133" s="48"/>
      <c r="U133" s="48"/>
      <c r="V133" s="48"/>
      <c r="W133" s="48"/>
      <c r="X133" s="48"/>
      <c r="Y133" s="48"/>
      <c r="Z133" s="48"/>
      <c r="AA133"/>
      <c r="AB133"/>
    </row>
    <row r="134" spans="1:28" ht="17.100000000000001" customHeight="1" x14ac:dyDescent="0.45">
      <c r="A134" s="291"/>
      <c r="B134" s="151"/>
      <c r="C134" s="141">
        <f t="shared" si="61"/>
        <v>3</v>
      </c>
      <c r="D134" s="19"/>
      <c r="E134" s="20"/>
      <c r="F134" s="21"/>
      <c r="G134" s="22"/>
      <c r="H134" s="87" t="str">
        <f t="shared" si="57"/>
        <v xml:space="preserve"> </v>
      </c>
      <c r="I134" s="22"/>
      <c r="J134" s="88" t="str">
        <f t="shared" si="58"/>
        <v xml:space="preserve"> </v>
      </c>
      <c r="K134" s="89" t="str">
        <f t="shared" si="59"/>
        <v xml:space="preserve"> </v>
      </c>
      <c r="L134" s="90" t="str">
        <f t="shared" si="60"/>
        <v xml:space="preserve"> </v>
      </c>
      <c r="M134" s="107"/>
      <c r="N134" s="108"/>
      <c r="O134" s="94"/>
      <c r="P134" s="48"/>
      <c r="Q134" s="48"/>
      <c r="R134" s="48"/>
      <c r="S134" s="48"/>
      <c r="T134" s="48"/>
      <c r="U134" s="48"/>
      <c r="V134" s="48"/>
      <c r="W134" s="48"/>
      <c r="X134" s="48"/>
      <c r="Y134" s="48"/>
      <c r="Z134" s="48"/>
      <c r="AA134"/>
      <c r="AB134"/>
    </row>
    <row r="135" spans="1:28" ht="17.100000000000001" customHeight="1" x14ac:dyDescent="0.45">
      <c r="A135" s="291"/>
      <c r="B135" s="151"/>
      <c r="C135" s="141">
        <f t="shared" si="61"/>
        <v>4</v>
      </c>
      <c r="D135" s="19"/>
      <c r="E135" s="20"/>
      <c r="F135" s="21"/>
      <c r="G135" s="22"/>
      <c r="H135" s="87" t="str">
        <f t="shared" si="57"/>
        <v xml:space="preserve"> </v>
      </c>
      <c r="I135" s="22"/>
      <c r="J135" s="88" t="str">
        <f t="shared" si="58"/>
        <v xml:space="preserve"> </v>
      </c>
      <c r="K135" s="89" t="str">
        <f t="shared" si="59"/>
        <v xml:space="preserve"> </v>
      </c>
      <c r="L135" s="90" t="str">
        <f t="shared" si="60"/>
        <v xml:space="preserve"> </v>
      </c>
      <c r="M135" s="107"/>
      <c r="N135" s="108"/>
      <c r="O135" s="94"/>
      <c r="P135" s="48"/>
      <c r="Q135" s="48"/>
      <c r="R135" s="48"/>
      <c r="S135" s="48"/>
      <c r="T135" s="48"/>
      <c r="U135" s="48"/>
      <c r="V135" s="48"/>
      <c r="W135" s="48"/>
      <c r="X135" s="48"/>
      <c r="Y135" s="48"/>
      <c r="Z135" s="48"/>
      <c r="AA135"/>
      <c r="AB135"/>
    </row>
    <row r="136" spans="1:28" ht="17.100000000000001" customHeight="1" x14ac:dyDescent="0.45">
      <c r="A136" s="291"/>
      <c r="B136" s="151"/>
      <c r="C136" s="141">
        <f t="shared" si="61"/>
        <v>5</v>
      </c>
      <c r="D136" s="19"/>
      <c r="E136" s="20"/>
      <c r="F136" s="21"/>
      <c r="G136" s="22"/>
      <c r="H136" s="87" t="str">
        <f t="shared" si="57"/>
        <v xml:space="preserve"> </v>
      </c>
      <c r="I136" s="22"/>
      <c r="J136" s="88" t="str">
        <f t="shared" si="58"/>
        <v xml:space="preserve"> </v>
      </c>
      <c r="K136" s="89" t="str">
        <f t="shared" si="59"/>
        <v xml:space="preserve"> </v>
      </c>
      <c r="L136" s="90" t="str">
        <f t="shared" si="60"/>
        <v xml:space="preserve"> </v>
      </c>
      <c r="M136" s="107"/>
      <c r="N136" s="108"/>
      <c r="O136" s="94"/>
      <c r="P136" s="48"/>
      <c r="Q136" s="48"/>
      <c r="R136" s="48"/>
      <c r="S136" s="48"/>
      <c r="T136" s="48"/>
      <c r="U136" s="48"/>
      <c r="V136" s="48"/>
      <c r="W136" s="48"/>
      <c r="X136" s="48"/>
      <c r="Y136" s="48"/>
      <c r="Z136" s="48"/>
      <c r="AA136"/>
      <c r="AB136"/>
    </row>
    <row r="137" spans="1:28" ht="17.100000000000001" customHeight="1" x14ac:dyDescent="0.45">
      <c r="A137" s="291"/>
      <c r="B137" s="151"/>
      <c r="C137" s="141">
        <f t="shared" si="61"/>
        <v>6</v>
      </c>
      <c r="D137" s="19"/>
      <c r="E137" s="20"/>
      <c r="F137" s="21"/>
      <c r="G137" s="22"/>
      <c r="H137" s="87" t="str">
        <f t="shared" si="57"/>
        <v xml:space="preserve"> </v>
      </c>
      <c r="I137" s="22"/>
      <c r="J137" s="88" t="str">
        <f t="shared" si="58"/>
        <v xml:space="preserve"> </v>
      </c>
      <c r="K137" s="89" t="str">
        <f t="shared" si="59"/>
        <v xml:space="preserve"> </v>
      </c>
      <c r="L137" s="90" t="str">
        <f t="shared" si="60"/>
        <v xml:space="preserve"> </v>
      </c>
      <c r="M137" s="107"/>
      <c r="N137" s="108"/>
      <c r="O137" s="94"/>
      <c r="P137" s="48"/>
      <c r="Q137" s="48"/>
      <c r="R137" s="48"/>
      <c r="S137" s="48"/>
      <c r="T137" s="48"/>
      <c r="U137" s="48"/>
      <c r="V137" s="48"/>
      <c r="W137" s="48"/>
      <c r="X137" s="48"/>
      <c r="Y137" s="48"/>
      <c r="Z137" s="48"/>
      <c r="AA137"/>
      <c r="AB137"/>
    </row>
    <row r="138" spans="1:28" ht="17.100000000000001" customHeight="1" x14ac:dyDescent="0.45">
      <c r="A138" s="291"/>
      <c r="B138" s="151"/>
      <c r="C138" s="141">
        <f t="shared" si="61"/>
        <v>7</v>
      </c>
      <c r="D138" s="19"/>
      <c r="E138" s="20"/>
      <c r="F138" s="21"/>
      <c r="G138" s="22"/>
      <c r="H138" s="87" t="str">
        <f t="shared" si="57"/>
        <v xml:space="preserve"> </v>
      </c>
      <c r="I138" s="22"/>
      <c r="J138" s="88" t="str">
        <f t="shared" si="58"/>
        <v xml:space="preserve"> </v>
      </c>
      <c r="K138" s="89" t="str">
        <f t="shared" si="59"/>
        <v xml:space="preserve"> </v>
      </c>
      <c r="L138" s="90" t="str">
        <f t="shared" si="60"/>
        <v xml:space="preserve"> </v>
      </c>
      <c r="M138" s="107"/>
      <c r="N138" s="108"/>
      <c r="O138" s="94"/>
      <c r="P138" s="48"/>
      <c r="Q138" s="48"/>
      <c r="R138" s="48"/>
      <c r="S138" s="48"/>
      <c r="T138" s="48"/>
      <c r="U138" s="48"/>
      <c r="V138" s="48"/>
      <c r="W138" s="48"/>
      <c r="X138" s="48"/>
      <c r="Y138" s="48"/>
      <c r="Z138" s="48"/>
      <c r="AA138"/>
      <c r="AB138"/>
    </row>
    <row r="139" spans="1:28" ht="17.100000000000001" customHeight="1" x14ac:dyDescent="0.45">
      <c r="A139" s="291"/>
      <c r="B139" s="151"/>
      <c r="C139" s="141">
        <f t="shared" si="61"/>
        <v>8</v>
      </c>
      <c r="D139" s="19"/>
      <c r="E139" s="20"/>
      <c r="F139" s="21"/>
      <c r="G139" s="22"/>
      <c r="H139" s="87" t="str">
        <f t="shared" si="57"/>
        <v xml:space="preserve"> </v>
      </c>
      <c r="I139" s="22"/>
      <c r="J139" s="88" t="str">
        <f t="shared" si="58"/>
        <v xml:space="preserve"> </v>
      </c>
      <c r="K139" s="89" t="str">
        <f t="shared" si="59"/>
        <v xml:space="preserve"> </v>
      </c>
      <c r="L139" s="90" t="str">
        <f t="shared" si="60"/>
        <v xml:space="preserve"> </v>
      </c>
      <c r="M139" s="107"/>
      <c r="N139" s="108"/>
      <c r="O139" s="94"/>
      <c r="P139" s="48"/>
      <c r="Q139" s="48"/>
      <c r="R139" s="48"/>
      <c r="S139" s="48"/>
      <c r="T139" s="48"/>
      <c r="U139" s="48"/>
      <c r="V139" s="48"/>
      <c r="W139" s="48"/>
      <c r="X139" s="48"/>
      <c r="Y139" s="48"/>
      <c r="Z139" s="48"/>
      <c r="AA139"/>
      <c r="AB139"/>
    </row>
    <row r="140" spans="1:28" ht="17.100000000000001" customHeight="1" x14ac:dyDescent="0.45">
      <c r="A140" s="291"/>
      <c r="B140" s="151"/>
      <c r="C140" s="141">
        <f t="shared" si="61"/>
        <v>9</v>
      </c>
      <c r="D140" s="19"/>
      <c r="E140" s="20"/>
      <c r="F140" s="21"/>
      <c r="G140" s="22"/>
      <c r="H140" s="87" t="str">
        <f t="shared" si="57"/>
        <v xml:space="preserve"> </v>
      </c>
      <c r="I140" s="22"/>
      <c r="J140" s="88" t="str">
        <f t="shared" si="58"/>
        <v xml:space="preserve"> </v>
      </c>
      <c r="K140" s="89" t="str">
        <f t="shared" si="59"/>
        <v xml:space="preserve"> </v>
      </c>
      <c r="L140" s="90" t="str">
        <f t="shared" si="60"/>
        <v xml:space="preserve"> </v>
      </c>
      <c r="M140" s="107"/>
      <c r="N140" s="108"/>
      <c r="O140" s="94"/>
      <c r="P140" s="48"/>
      <c r="Q140" s="48"/>
      <c r="R140" s="48"/>
      <c r="S140" s="48"/>
    </row>
    <row r="141" spans="1:28" ht="17.100000000000001" customHeight="1" thickBot="1" x14ac:dyDescent="0.5">
      <c r="A141" s="292"/>
      <c r="B141" s="152"/>
      <c r="C141" s="142">
        <f t="shared" si="61"/>
        <v>10</v>
      </c>
      <c r="D141" s="23"/>
      <c r="E141" s="24"/>
      <c r="F141" s="102"/>
      <c r="G141" s="25"/>
      <c r="H141" s="109" t="str">
        <f t="shared" si="57"/>
        <v xml:space="preserve"> </v>
      </c>
      <c r="I141" s="25"/>
      <c r="J141" s="110" t="str">
        <f t="shared" si="58"/>
        <v xml:space="preserve"> </v>
      </c>
      <c r="K141" s="95" t="str">
        <f t="shared" si="59"/>
        <v xml:space="preserve"> </v>
      </c>
      <c r="L141" s="111" t="str">
        <f t="shared" si="60"/>
        <v xml:space="preserve"> </v>
      </c>
      <c r="M141" s="96"/>
      <c r="N141" s="97"/>
      <c r="O141" s="98"/>
      <c r="P141" s="48"/>
      <c r="Q141" s="48"/>
      <c r="R141" s="48"/>
      <c r="S141" s="48"/>
    </row>
    <row r="142" spans="1:28" ht="55.9" thickBot="1" x14ac:dyDescent="0.5">
      <c r="A142" s="112" t="s">
        <v>65</v>
      </c>
      <c r="B142" s="113" t="s">
        <v>112</v>
      </c>
      <c r="C142" s="114" t="s">
        <v>79</v>
      </c>
      <c r="D142" s="114" t="s">
        <v>107</v>
      </c>
      <c r="E142" s="114" t="s">
        <v>211</v>
      </c>
      <c r="F142" s="114" t="s">
        <v>81</v>
      </c>
      <c r="G142" s="114" t="s">
        <v>32</v>
      </c>
      <c r="H142" s="114" t="s">
        <v>68</v>
      </c>
      <c r="I142" s="114" t="s">
        <v>44</v>
      </c>
      <c r="J142" s="114" t="s">
        <v>33</v>
      </c>
      <c r="K142" s="114" t="s">
        <v>34</v>
      </c>
      <c r="L142" s="114" t="s">
        <v>228</v>
      </c>
      <c r="M142" s="114" t="s">
        <v>229</v>
      </c>
      <c r="N142" s="114" t="s">
        <v>80</v>
      </c>
      <c r="O142" s="115" t="s">
        <v>69</v>
      </c>
      <c r="P142" s="48"/>
    </row>
    <row r="143" spans="1:28" ht="21" customHeight="1" x14ac:dyDescent="0.5">
      <c r="A143" s="49">
        <v>11</v>
      </c>
      <c r="B143" s="181"/>
      <c r="C143" s="174"/>
      <c r="D143" s="50" t="str">
        <f>IF(ISBLANK(C143)," ",C143/$K$8)</f>
        <v xml:space="preserve"> </v>
      </c>
      <c r="E143" s="17"/>
      <c r="F143" s="51" t="str">
        <f>IF((SUM(L145:L154))&gt;0,SUM(L145:L154)," ")</f>
        <v xml:space="preserve"> </v>
      </c>
      <c r="G143" s="17"/>
      <c r="H143" s="17"/>
      <c r="I143" s="17"/>
      <c r="J143" s="17"/>
      <c r="K143" s="18"/>
      <c r="L143" s="18"/>
      <c r="M143" s="52" t="str">
        <f>IF(ISBLANK(C143)," ",IF(SUM(D145:E154)+SUM(G143:H143)+SUM(J143:L143)&gt;(D143*$K$8*$G$8),(D143*$K$8*$G$8),SUM(D145:E154)+SUM(G143:H143)+SUM(J143:L143)))</f>
        <v xml:space="preserve"> </v>
      </c>
      <c r="N143" s="26"/>
      <c r="O143" s="99" t="str">
        <f>IF(ISBLANK(N143)," ",IF(M143="0,00","0,00",MIN(IF(SUM(750/$O$8*M143)&gt;750,750,SUM(750/$O$8*M143)),N143)))</f>
        <v xml:space="preserve"> </v>
      </c>
      <c r="P143" s="53"/>
    </row>
    <row r="144" spans="1:28" ht="86.1" customHeight="1" x14ac:dyDescent="0.45">
      <c r="A144" s="296" t="s">
        <v>109</v>
      </c>
      <c r="B144" s="146" t="s">
        <v>113</v>
      </c>
      <c r="C144" s="54" t="s">
        <v>115</v>
      </c>
      <c r="D144" s="55" t="s">
        <v>201</v>
      </c>
      <c r="E144" s="55" t="s">
        <v>31</v>
      </c>
      <c r="F144" s="55" t="s">
        <v>35</v>
      </c>
      <c r="G144" s="55" t="s">
        <v>110</v>
      </c>
      <c r="H144" s="55" t="s">
        <v>43</v>
      </c>
      <c r="I144" s="55" t="s">
        <v>82</v>
      </c>
      <c r="J144" s="55" t="s">
        <v>83</v>
      </c>
      <c r="K144" s="56" t="s">
        <v>84</v>
      </c>
      <c r="L144" s="187" t="s">
        <v>229</v>
      </c>
      <c r="M144" s="298" t="s">
        <v>66</v>
      </c>
      <c r="N144" s="299"/>
      <c r="O144" s="300"/>
      <c r="P144" s="48"/>
    </row>
    <row r="145" spans="1:28" ht="17.100000000000001" customHeight="1" x14ac:dyDescent="0.45">
      <c r="A145" s="296"/>
      <c r="B145" s="151"/>
      <c r="C145" s="139">
        <v>1</v>
      </c>
      <c r="D145" s="19"/>
      <c r="E145" s="20"/>
      <c r="F145" s="21"/>
      <c r="G145" s="22"/>
      <c r="H145" s="57" t="str">
        <f>IF(ISBLANK(G145)," ",(G145+1))</f>
        <v xml:space="preserve"> </v>
      </c>
      <c r="I145" s="22"/>
      <c r="J145" s="58" t="str">
        <f>IF(ISBLANK(I145)," ",DATEDIF(G145,I145,"d"))</f>
        <v xml:space="preserve"> </v>
      </c>
      <c r="K145" s="59" t="str">
        <f>IF(ISBLANK(G145)," ",(H145+29))</f>
        <v xml:space="preserve"> </v>
      </c>
      <c r="L145" s="60" t="str">
        <f>IF(ISBLANK(D145),IF(ISBLANK(E145)," ",D145+E145),D145+E145)</f>
        <v xml:space="preserve"> </v>
      </c>
      <c r="M145" s="61"/>
      <c r="N145" s="62"/>
      <c r="O145" s="63"/>
      <c r="P145" s="48"/>
      <c r="Q145" s="48"/>
      <c r="R145" s="48"/>
      <c r="S145" s="48"/>
      <c r="T145" s="48"/>
      <c r="U145" s="48"/>
      <c r="V145" s="48"/>
      <c r="W145" s="48"/>
      <c r="X145" s="48"/>
      <c r="Y145" s="48"/>
      <c r="Z145" s="48"/>
      <c r="AA145"/>
      <c r="AB145"/>
    </row>
    <row r="146" spans="1:28" ht="17.100000000000001" customHeight="1" x14ac:dyDescent="0.45">
      <c r="A146" s="296"/>
      <c r="B146" s="151"/>
      <c r="C146" s="139">
        <f t="shared" ref="C146:C154" si="62">C145+1</f>
        <v>2</v>
      </c>
      <c r="D146" s="19"/>
      <c r="E146" s="20"/>
      <c r="F146" s="21"/>
      <c r="G146" s="22"/>
      <c r="H146" s="57" t="str">
        <f t="shared" ref="H146:H154" si="63">IF(ISBLANK(G146)," ",(G146+1))</f>
        <v xml:space="preserve"> </v>
      </c>
      <c r="I146" s="22"/>
      <c r="J146" s="58" t="str">
        <f t="shared" ref="J146:J154" si="64">IF(ISBLANK(I146)," ",DATEDIF(G146,I146,"d"))</f>
        <v xml:space="preserve"> </v>
      </c>
      <c r="K146" s="59" t="str">
        <f>IF(ISBLANK(G146)," ",(H146+29))</f>
        <v xml:space="preserve"> </v>
      </c>
      <c r="L146" s="60" t="str">
        <f t="shared" ref="L146:L154" si="65">IF(ISBLANK(D146),IF(ISBLANK(E146)," ",D146+E146),D146+E146)</f>
        <v xml:space="preserve"> </v>
      </c>
      <c r="M146" s="100"/>
      <c r="N146" s="101"/>
      <c r="O146" s="64"/>
      <c r="P146" s="48"/>
      <c r="Q146" s="48"/>
      <c r="R146" s="48"/>
      <c r="S146" s="48"/>
      <c r="T146" s="48"/>
      <c r="U146" s="48"/>
      <c r="V146" s="48"/>
      <c r="W146" s="48"/>
      <c r="X146" s="48"/>
      <c r="Y146" s="48"/>
      <c r="Z146" s="48"/>
      <c r="AA146"/>
      <c r="AB146"/>
    </row>
    <row r="147" spans="1:28" ht="17.100000000000001" customHeight="1" x14ac:dyDescent="0.45">
      <c r="A147" s="296"/>
      <c r="B147" s="151"/>
      <c r="C147" s="139">
        <f t="shared" si="62"/>
        <v>3</v>
      </c>
      <c r="D147" s="19"/>
      <c r="E147" s="20"/>
      <c r="F147" s="21"/>
      <c r="G147" s="116"/>
      <c r="H147" s="57" t="str">
        <f t="shared" si="63"/>
        <v xml:space="preserve"> </v>
      </c>
      <c r="I147" s="22"/>
      <c r="J147" s="58" t="str">
        <f t="shared" si="64"/>
        <v xml:space="preserve"> </v>
      </c>
      <c r="K147" s="59" t="str">
        <f t="shared" ref="K147" si="66">IF(ISBLANK(G147)," ",(H147+29))</f>
        <v xml:space="preserve"> </v>
      </c>
      <c r="L147" s="60" t="str">
        <f t="shared" si="65"/>
        <v xml:space="preserve"> </v>
      </c>
      <c r="M147" s="100"/>
      <c r="N147" s="101"/>
      <c r="O147" s="64"/>
      <c r="P147" s="48"/>
      <c r="Q147" s="48"/>
      <c r="R147" s="48"/>
      <c r="S147" s="48"/>
      <c r="T147" s="48"/>
      <c r="U147" s="48"/>
      <c r="V147" s="48"/>
      <c r="W147" s="48"/>
      <c r="X147" s="48"/>
      <c r="Y147" s="48"/>
      <c r="Z147" s="48"/>
      <c r="AA147"/>
      <c r="AB147"/>
    </row>
    <row r="148" spans="1:28" ht="17.100000000000001" customHeight="1" x14ac:dyDescent="0.45">
      <c r="A148" s="296"/>
      <c r="B148" s="151"/>
      <c r="C148" s="139">
        <f t="shared" si="62"/>
        <v>4</v>
      </c>
      <c r="D148" s="19"/>
      <c r="E148" s="20"/>
      <c r="F148" s="21"/>
      <c r="G148" s="22"/>
      <c r="H148" s="57" t="str">
        <f t="shared" si="63"/>
        <v xml:space="preserve"> </v>
      </c>
      <c r="I148" s="22"/>
      <c r="J148" s="58" t="str">
        <f t="shared" si="64"/>
        <v xml:space="preserve"> </v>
      </c>
      <c r="K148" s="59" t="str">
        <f>IF(ISBLANK(G148)," ",(H148+29))</f>
        <v xml:space="preserve"> </v>
      </c>
      <c r="L148" s="60" t="str">
        <f t="shared" si="65"/>
        <v xml:space="preserve"> </v>
      </c>
      <c r="M148" s="100"/>
      <c r="N148" s="101"/>
      <c r="O148" s="64"/>
      <c r="P148" s="48"/>
      <c r="Q148" s="48"/>
      <c r="R148" s="48"/>
      <c r="S148" s="48"/>
      <c r="T148" s="48"/>
      <c r="U148" s="48"/>
      <c r="V148" s="48"/>
      <c r="W148" s="48"/>
      <c r="X148" s="48"/>
      <c r="Y148" s="48"/>
      <c r="Z148" s="48"/>
      <c r="AA148"/>
      <c r="AB148"/>
    </row>
    <row r="149" spans="1:28" ht="17.100000000000001" customHeight="1" x14ac:dyDescent="0.45">
      <c r="A149" s="296"/>
      <c r="B149" s="151"/>
      <c r="C149" s="139">
        <f t="shared" si="62"/>
        <v>5</v>
      </c>
      <c r="D149" s="19"/>
      <c r="E149" s="20"/>
      <c r="F149" s="21"/>
      <c r="G149" s="22"/>
      <c r="H149" s="57" t="str">
        <f t="shared" si="63"/>
        <v xml:space="preserve"> </v>
      </c>
      <c r="I149" s="22"/>
      <c r="J149" s="58" t="str">
        <f t="shared" si="64"/>
        <v xml:space="preserve"> </v>
      </c>
      <c r="K149" s="59" t="str">
        <f t="shared" ref="K149:K154" si="67">IF(ISBLANK(G149)," ",(H149+29))</f>
        <v xml:space="preserve"> </v>
      </c>
      <c r="L149" s="60" t="str">
        <f t="shared" si="65"/>
        <v xml:space="preserve"> </v>
      </c>
      <c r="M149" s="100"/>
      <c r="N149" s="101"/>
      <c r="O149" s="64"/>
      <c r="P149" s="48"/>
      <c r="Q149" s="48"/>
      <c r="R149" s="48"/>
      <c r="S149" s="48"/>
      <c r="T149" s="48"/>
      <c r="U149" s="48"/>
      <c r="V149" s="48"/>
      <c r="W149" s="48"/>
      <c r="X149" s="48"/>
      <c r="Y149" s="48"/>
      <c r="Z149" s="48"/>
      <c r="AA149"/>
      <c r="AB149"/>
    </row>
    <row r="150" spans="1:28" ht="17.100000000000001" customHeight="1" x14ac:dyDescent="0.45">
      <c r="A150" s="296"/>
      <c r="B150" s="151"/>
      <c r="C150" s="139">
        <f t="shared" si="62"/>
        <v>6</v>
      </c>
      <c r="D150" s="19"/>
      <c r="E150" s="20"/>
      <c r="F150" s="21"/>
      <c r="G150" s="22"/>
      <c r="H150" s="57" t="str">
        <f t="shared" si="63"/>
        <v xml:space="preserve"> </v>
      </c>
      <c r="I150" s="22"/>
      <c r="J150" s="58" t="str">
        <f t="shared" si="64"/>
        <v xml:space="preserve"> </v>
      </c>
      <c r="K150" s="59" t="str">
        <f t="shared" si="67"/>
        <v xml:space="preserve"> </v>
      </c>
      <c r="L150" s="60" t="str">
        <f t="shared" si="65"/>
        <v xml:space="preserve"> </v>
      </c>
      <c r="M150" s="100"/>
      <c r="N150" s="101"/>
      <c r="O150" s="64"/>
      <c r="P150" s="48"/>
      <c r="Q150" s="48"/>
      <c r="R150" s="48"/>
      <c r="S150" s="48"/>
      <c r="T150" s="48"/>
      <c r="U150" s="48"/>
      <c r="V150" s="48"/>
      <c r="W150" s="48"/>
      <c r="X150" s="48"/>
      <c r="Y150" s="48"/>
      <c r="Z150" s="48"/>
      <c r="AA150"/>
      <c r="AB150"/>
    </row>
    <row r="151" spans="1:28" ht="17.100000000000001" customHeight="1" x14ac:dyDescent="0.45">
      <c r="A151" s="296"/>
      <c r="B151" s="151"/>
      <c r="C151" s="139">
        <f t="shared" si="62"/>
        <v>7</v>
      </c>
      <c r="D151" s="19"/>
      <c r="E151" s="20"/>
      <c r="F151" s="21"/>
      <c r="G151" s="22"/>
      <c r="H151" s="57" t="str">
        <f t="shared" si="63"/>
        <v xml:space="preserve"> </v>
      </c>
      <c r="I151" s="22"/>
      <c r="J151" s="58" t="str">
        <f t="shared" si="64"/>
        <v xml:space="preserve"> </v>
      </c>
      <c r="K151" s="59" t="str">
        <f t="shared" si="67"/>
        <v xml:space="preserve"> </v>
      </c>
      <c r="L151" s="60" t="str">
        <f t="shared" si="65"/>
        <v xml:space="preserve"> </v>
      </c>
      <c r="M151" s="100"/>
      <c r="N151" s="101"/>
      <c r="O151" s="64"/>
      <c r="P151" s="48"/>
      <c r="Q151" s="48"/>
      <c r="R151" s="48"/>
      <c r="S151" s="48"/>
      <c r="T151" s="48"/>
      <c r="U151" s="48"/>
      <c r="V151" s="48"/>
      <c r="W151" s="48"/>
      <c r="X151" s="48"/>
      <c r="Y151" s="48"/>
      <c r="Z151" s="48"/>
      <c r="AA151"/>
      <c r="AB151"/>
    </row>
    <row r="152" spans="1:28" ht="17.100000000000001" customHeight="1" x14ac:dyDescent="0.45">
      <c r="A152" s="296"/>
      <c r="B152" s="151"/>
      <c r="C152" s="139">
        <f t="shared" si="62"/>
        <v>8</v>
      </c>
      <c r="D152" s="19"/>
      <c r="E152" s="20"/>
      <c r="F152" s="21"/>
      <c r="G152" s="22"/>
      <c r="H152" s="57" t="str">
        <f t="shared" si="63"/>
        <v xml:space="preserve"> </v>
      </c>
      <c r="I152" s="22"/>
      <c r="J152" s="58" t="str">
        <f t="shared" si="64"/>
        <v xml:space="preserve"> </v>
      </c>
      <c r="K152" s="59" t="str">
        <f t="shared" si="67"/>
        <v xml:space="preserve"> </v>
      </c>
      <c r="L152" s="60" t="str">
        <f t="shared" si="65"/>
        <v xml:space="preserve"> </v>
      </c>
      <c r="M152" s="100"/>
      <c r="N152" s="101"/>
      <c r="O152" s="64"/>
      <c r="P152" s="48"/>
      <c r="Q152" s="48"/>
      <c r="R152" s="48"/>
      <c r="S152" s="48"/>
      <c r="T152" s="48"/>
      <c r="U152" s="48"/>
      <c r="V152" s="48"/>
      <c r="W152" s="48"/>
      <c r="X152" s="48"/>
      <c r="Y152" s="48"/>
      <c r="Z152" s="48"/>
      <c r="AA152"/>
      <c r="AB152"/>
    </row>
    <row r="153" spans="1:28" ht="17.100000000000001" customHeight="1" x14ac:dyDescent="0.45">
      <c r="A153" s="296"/>
      <c r="B153" s="151"/>
      <c r="C153" s="139">
        <f t="shared" si="62"/>
        <v>9</v>
      </c>
      <c r="D153" s="19"/>
      <c r="E153" s="20"/>
      <c r="F153" s="21"/>
      <c r="G153" s="22"/>
      <c r="H153" s="57" t="str">
        <f t="shared" si="63"/>
        <v xml:space="preserve"> </v>
      </c>
      <c r="I153" s="22"/>
      <c r="J153" s="58" t="str">
        <f t="shared" si="64"/>
        <v xml:space="preserve"> </v>
      </c>
      <c r="K153" s="59" t="str">
        <f t="shared" si="67"/>
        <v xml:space="preserve"> </v>
      </c>
      <c r="L153" s="60" t="str">
        <f t="shared" si="65"/>
        <v xml:space="preserve"> </v>
      </c>
      <c r="M153" s="100"/>
      <c r="N153" s="101"/>
      <c r="O153" s="64"/>
      <c r="P153" s="48"/>
      <c r="Q153" s="48"/>
      <c r="R153" s="48"/>
      <c r="S153" s="48"/>
    </row>
    <row r="154" spans="1:28" ht="17.100000000000001" customHeight="1" thickBot="1" x14ac:dyDescent="0.5">
      <c r="A154" s="297"/>
      <c r="B154" s="152"/>
      <c r="C154" s="140">
        <f t="shared" si="62"/>
        <v>10</v>
      </c>
      <c r="D154" s="23"/>
      <c r="E154" s="24"/>
      <c r="F154" s="102"/>
      <c r="G154" s="25"/>
      <c r="H154" s="103" t="str">
        <f t="shared" si="63"/>
        <v xml:space="preserve"> </v>
      </c>
      <c r="I154" s="25"/>
      <c r="J154" s="104" t="str">
        <f t="shared" si="64"/>
        <v xml:space="preserve"> </v>
      </c>
      <c r="K154" s="65" t="str">
        <f t="shared" si="67"/>
        <v xml:space="preserve"> </v>
      </c>
      <c r="L154" s="105" t="str">
        <f t="shared" si="65"/>
        <v xml:space="preserve"> </v>
      </c>
      <c r="M154" s="66"/>
      <c r="N154" s="67"/>
      <c r="O154" s="68"/>
      <c r="P154" s="48"/>
      <c r="Q154" s="48"/>
      <c r="R154" s="48"/>
      <c r="S154" s="48"/>
    </row>
    <row r="155" spans="1:28" ht="55.9" thickBot="1" x14ac:dyDescent="0.5">
      <c r="A155" s="112" t="s">
        <v>65</v>
      </c>
      <c r="B155" s="113" t="s">
        <v>112</v>
      </c>
      <c r="C155" s="114" t="s">
        <v>79</v>
      </c>
      <c r="D155" s="114" t="s">
        <v>107</v>
      </c>
      <c r="E155" s="114" t="s">
        <v>211</v>
      </c>
      <c r="F155" s="114" t="s">
        <v>81</v>
      </c>
      <c r="G155" s="114" t="s">
        <v>32</v>
      </c>
      <c r="H155" s="114" t="s">
        <v>68</v>
      </c>
      <c r="I155" s="114" t="s">
        <v>44</v>
      </c>
      <c r="J155" s="114" t="s">
        <v>33</v>
      </c>
      <c r="K155" s="114" t="s">
        <v>34</v>
      </c>
      <c r="L155" s="114" t="s">
        <v>228</v>
      </c>
      <c r="M155" s="114" t="s">
        <v>229</v>
      </c>
      <c r="N155" s="114" t="s">
        <v>80</v>
      </c>
      <c r="O155" s="115" t="s">
        <v>69</v>
      </c>
      <c r="P155" s="48"/>
    </row>
    <row r="156" spans="1:28" ht="21" customHeight="1" x14ac:dyDescent="0.5">
      <c r="A156" s="81">
        <f>A143+1</f>
        <v>12</v>
      </c>
      <c r="B156" s="181"/>
      <c r="C156" s="174"/>
      <c r="D156" s="85" t="str">
        <f t="shared" ref="D156" si="68">IF(ISBLANK(C156)," ",C156/$K$8)</f>
        <v xml:space="preserve"> </v>
      </c>
      <c r="E156" s="17"/>
      <c r="F156" s="86" t="str">
        <f t="shared" ref="F156" si="69">IF((SUM(L158:L167))&gt;0,SUM(L158:L167)," ")</f>
        <v xml:space="preserve"> </v>
      </c>
      <c r="G156" s="17"/>
      <c r="H156" s="17"/>
      <c r="I156" s="17"/>
      <c r="J156" s="17"/>
      <c r="K156" s="18"/>
      <c r="L156" s="18"/>
      <c r="M156" s="52" t="str">
        <f>IF(ISBLANK(C156)," ",IF(SUM(D158:E167)+SUM(G156:H156)+SUM(J156:L156)&gt;(D156*$K$8*$G$8),(D156*$K$8*$G$8),SUM(D158:E167)+SUM(G156:H156)+SUM(J156:L156)))</f>
        <v xml:space="preserve"> </v>
      </c>
      <c r="N156" s="26"/>
      <c r="O156" s="106" t="str">
        <f>IF(ISBLANK(N156)," ",IF(M156="0,00","0,00",MIN(IF(SUM(750/$O$8*M156)&gt;750,750,SUM(750/$O$8*M156)),N156)))</f>
        <v xml:space="preserve"> </v>
      </c>
      <c r="P156" s="53"/>
    </row>
    <row r="157" spans="1:28" ht="86.1" customHeight="1" x14ac:dyDescent="0.45">
      <c r="A157" s="291" t="s">
        <v>109</v>
      </c>
      <c r="B157" s="120" t="s">
        <v>113</v>
      </c>
      <c r="C157" s="82" t="s">
        <v>115</v>
      </c>
      <c r="D157" s="83" t="s">
        <v>201</v>
      </c>
      <c r="E157" s="83" t="s">
        <v>31</v>
      </c>
      <c r="F157" s="83" t="s">
        <v>35</v>
      </c>
      <c r="G157" s="83" t="s">
        <v>110</v>
      </c>
      <c r="H157" s="83" t="s">
        <v>43</v>
      </c>
      <c r="I157" s="83" t="s">
        <v>82</v>
      </c>
      <c r="J157" s="83" t="s">
        <v>83</v>
      </c>
      <c r="K157" s="84" t="s">
        <v>84</v>
      </c>
      <c r="L157" s="188" t="s">
        <v>229</v>
      </c>
      <c r="M157" s="293" t="s">
        <v>66</v>
      </c>
      <c r="N157" s="294"/>
      <c r="O157" s="295"/>
      <c r="P157" s="48"/>
    </row>
    <row r="158" spans="1:28" ht="17.100000000000001" customHeight="1" x14ac:dyDescent="0.45">
      <c r="A158" s="291"/>
      <c r="B158" s="151"/>
      <c r="C158" s="141">
        <v>1</v>
      </c>
      <c r="D158" s="19"/>
      <c r="E158" s="20"/>
      <c r="F158" s="21"/>
      <c r="G158" s="22"/>
      <c r="H158" s="87" t="str">
        <f t="shared" ref="H158:H167" si="70">IF(ISBLANK(G158)," ",(G158+1))</f>
        <v xml:space="preserve"> </v>
      </c>
      <c r="I158" s="22"/>
      <c r="J158" s="88" t="str">
        <f t="shared" ref="J158:J167" si="71">IF(ISBLANK(I158)," ",DATEDIF(G158,I158,"d"))</f>
        <v xml:space="preserve"> </v>
      </c>
      <c r="K158" s="89" t="str">
        <f t="shared" ref="K158:K167" si="72">IF(ISBLANK(G158)," ",(H158+29))</f>
        <v xml:space="preserve"> </v>
      </c>
      <c r="L158" s="90" t="str">
        <f t="shared" ref="L158:L167" si="73">IF(ISBLANK(D158),IF(ISBLANK(E158)," ",D158+E158),D158+E158)</f>
        <v xml:space="preserve"> </v>
      </c>
      <c r="M158" s="91"/>
      <c r="N158" s="92"/>
      <c r="O158" s="93"/>
      <c r="P158" s="48"/>
      <c r="Q158" s="48"/>
      <c r="R158" s="48"/>
      <c r="S158" s="48"/>
      <c r="T158" s="48"/>
      <c r="U158" s="48"/>
      <c r="V158" s="48"/>
      <c r="W158" s="48"/>
      <c r="X158" s="48"/>
      <c r="Y158" s="48"/>
      <c r="Z158" s="48"/>
      <c r="AA158"/>
      <c r="AB158"/>
    </row>
    <row r="159" spans="1:28" ht="17.100000000000001" customHeight="1" x14ac:dyDescent="0.45">
      <c r="A159" s="291"/>
      <c r="B159" s="151"/>
      <c r="C159" s="141">
        <f t="shared" ref="C159:C167" si="74">C158+1</f>
        <v>2</v>
      </c>
      <c r="D159" s="19"/>
      <c r="E159" s="20"/>
      <c r="F159" s="21"/>
      <c r="G159" s="22"/>
      <c r="H159" s="87" t="str">
        <f t="shared" si="70"/>
        <v xml:space="preserve"> </v>
      </c>
      <c r="I159" s="22"/>
      <c r="J159" s="88" t="str">
        <f t="shared" si="71"/>
        <v xml:space="preserve"> </v>
      </c>
      <c r="K159" s="89" t="str">
        <f t="shared" si="72"/>
        <v xml:space="preserve"> </v>
      </c>
      <c r="L159" s="90" t="str">
        <f t="shared" si="73"/>
        <v xml:space="preserve"> </v>
      </c>
      <c r="M159" s="107"/>
      <c r="N159" s="108"/>
      <c r="O159" s="94"/>
      <c r="P159" s="48"/>
      <c r="Q159" s="48"/>
      <c r="R159" s="48"/>
      <c r="S159" s="48"/>
      <c r="T159" s="48"/>
      <c r="U159" s="48"/>
      <c r="V159" s="48"/>
      <c r="W159" s="48"/>
      <c r="X159" s="48"/>
      <c r="Y159" s="48"/>
      <c r="Z159" s="48"/>
      <c r="AA159"/>
      <c r="AB159"/>
    </row>
    <row r="160" spans="1:28" ht="17.100000000000001" customHeight="1" x14ac:dyDescent="0.45">
      <c r="A160" s="291"/>
      <c r="B160" s="151"/>
      <c r="C160" s="141">
        <f t="shared" si="74"/>
        <v>3</v>
      </c>
      <c r="D160" s="19"/>
      <c r="E160" s="20"/>
      <c r="F160" s="21"/>
      <c r="G160" s="22"/>
      <c r="H160" s="87" t="str">
        <f t="shared" si="70"/>
        <v xml:space="preserve"> </v>
      </c>
      <c r="I160" s="22"/>
      <c r="J160" s="88" t="str">
        <f t="shared" si="71"/>
        <v xml:space="preserve"> </v>
      </c>
      <c r="K160" s="89" t="str">
        <f t="shared" si="72"/>
        <v xml:space="preserve"> </v>
      </c>
      <c r="L160" s="90" t="str">
        <f t="shared" si="73"/>
        <v xml:space="preserve"> </v>
      </c>
      <c r="M160" s="107"/>
      <c r="N160" s="108"/>
      <c r="O160" s="94"/>
      <c r="P160" s="48"/>
      <c r="Q160" s="48"/>
      <c r="R160" s="48"/>
      <c r="S160" s="48"/>
      <c r="T160" s="48"/>
      <c r="U160" s="48"/>
      <c r="V160" s="48"/>
      <c r="W160" s="48"/>
      <c r="X160" s="48"/>
      <c r="Y160" s="48"/>
      <c r="Z160" s="48"/>
      <c r="AA160"/>
      <c r="AB160"/>
    </row>
    <row r="161" spans="1:28" ht="17.100000000000001" customHeight="1" x14ac:dyDescent="0.45">
      <c r="A161" s="291"/>
      <c r="B161" s="151"/>
      <c r="C161" s="141">
        <f t="shared" si="74"/>
        <v>4</v>
      </c>
      <c r="D161" s="19"/>
      <c r="E161" s="20"/>
      <c r="F161" s="21"/>
      <c r="G161" s="22"/>
      <c r="H161" s="87" t="str">
        <f t="shared" si="70"/>
        <v xml:space="preserve"> </v>
      </c>
      <c r="I161" s="22"/>
      <c r="J161" s="88" t="str">
        <f t="shared" si="71"/>
        <v xml:space="preserve"> </v>
      </c>
      <c r="K161" s="89" t="str">
        <f t="shared" si="72"/>
        <v xml:space="preserve"> </v>
      </c>
      <c r="L161" s="90" t="str">
        <f t="shared" si="73"/>
        <v xml:space="preserve"> </v>
      </c>
      <c r="M161" s="107"/>
      <c r="N161" s="108"/>
      <c r="O161" s="94"/>
      <c r="P161" s="48"/>
      <c r="Q161" s="48"/>
      <c r="R161" s="48"/>
      <c r="S161" s="48"/>
      <c r="T161" s="48"/>
      <c r="U161" s="48"/>
      <c r="V161" s="48"/>
      <c r="W161" s="48"/>
      <c r="X161" s="48"/>
      <c r="Y161" s="48"/>
      <c r="Z161" s="48"/>
      <c r="AA161"/>
      <c r="AB161"/>
    </row>
    <row r="162" spans="1:28" ht="17.100000000000001" customHeight="1" x14ac:dyDescent="0.45">
      <c r="A162" s="291"/>
      <c r="B162" s="151"/>
      <c r="C162" s="141">
        <f t="shared" si="74"/>
        <v>5</v>
      </c>
      <c r="D162" s="19"/>
      <c r="E162" s="20"/>
      <c r="F162" s="21"/>
      <c r="G162" s="22"/>
      <c r="H162" s="87" t="str">
        <f t="shared" si="70"/>
        <v xml:space="preserve"> </v>
      </c>
      <c r="I162" s="22"/>
      <c r="J162" s="88" t="str">
        <f t="shared" si="71"/>
        <v xml:space="preserve"> </v>
      </c>
      <c r="K162" s="89" t="str">
        <f t="shared" si="72"/>
        <v xml:space="preserve"> </v>
      </c>
      <c r="L162" s="90" t="str">
        <f t="shared" si="73"/>
        <v xml:space="preserve"> </v>
      </c>
      <c r="M162" s="107"/>
      <c r="N162" s="108"/>
      <c r="O162" s="94"/>
      <c r="P162" s="48"/>
      <c r="Q162" s="48"/>
      <c r="R162" s="48"/>
      <c r="S162" s="48"/>
      <c r="T162" s="48"/>
      <c r="U162" s="48"/>
      <c r="V162" s="48"/>
      <c r="W162" s="48"/>
      <c r="X162" s="48"/>
      <c r="Y162" s="48"/>
      <c r="Z162" s="48"/>
      <c r="AA162"/>
      <c r="AB162"/>
    </row>
    <row r="163" spans="1:28" ht="17.100000000000001" customHeight="1" x14ac:dyDescent="0.45">
      <c r="A163" s="291"/>
      <c r="B163" s="151"/>
      <c r="C163" s="141">
        <f t="shared" si="74"/>
        <v>6</v>
      </c>
      <c r="D163" s="19"/>
      <c r="E163" s="20"/>
      <c r="F163" s="21"/>
      <c r="G163" s="22"/>
      <c r="H163" s="87" t="str">
        <f t="shared" si="70"/>
        <v xml:space="preserve"> </v>
      </c>
      <c r="I163" s="22"/>
      <c r="J163" s="88" t="str">
        <f t="shared" si="71"/>
        <v xml:space="preserve"> </v>
      </c>
      <c r="K163" s="89" t="str">
        <f t="shared" si="72"/>
        <v xml:space="preserve"> </v>
      </c>
      <c r="L163" s="90" t="str">
        <f t="shared" si="73"/>
        <v xml:space="preserve"> </v>
      </c>
      <c r="M163" s="107"/>
      <c r="N163" s="108"/>
      <c r="O163" s="94"/>
      <c r="P163" s="48"/>
      <c r="Q163" s="48"/>
      <c r="R163" s="48"/>
      <c r="S163" s="48"/>
      <c r="T163" s="48"/>
      <c r="U163" s="48"/>
      <c r="V163" s="48"/>
      <c r="W163" s="48"/>
      <c r="X163" s="48"/>
      <c r="Y163" s="48"/>
      <c r="Z163" s="48"/>
      <c r="AA163"/>
      <c r="AB163"/>
    </row>
    <row r="164" spans="1:28" ht="17.100000000000001" customHeight="1" x14ac:dyDescent="0.45">
      <c r="A164" s="291"/>
      <c r="B164" s="151"/>
      <c r="C164" s="141">
        <f t="shared" si="74"/>
        <v>7</v>
      </c>
      <c r="D164" s="19"/>
      <c r="E164" s="20"/>
      <c r="F164" s="21"/>
      <c r="G164" s="22"/>
      <c r="H164" s="87" t="str">
        <f t="shared" si="70"/>
        <v xml:space="preserve"> </v>
      </c>
      <c r="I164" s="22"/>
      <c r="J164" s="88" t="str">
        <f t="shared" si="71"/>
        <v xml:space="preserve"> </v>
      </c>
      <c r="K164" s="89" t="str">
        <f t="shared" si="72"/>
        <v xml:space="preserve"> </v>
      </c>
      <c r="L164" s="90" t="str">
        <f t="shared" si="73"/>
        <v xml:space="preserve"> </v>
      </c>
      <c r="M164" s="107"/>
      <c r="N164" s="108"/>
      <c r="O164" s="94"/>
      <c r="P164" s="48"/>
      <c r="Q164" s="48"/>
      <c r="R164" s="48"/>
      <c r="S164" s="48"/>
      <c r="T164" s="48"/>
      <c r="U164" s="48"/>
      <c r="V164" s="48"/>
      <c r="W164" s="48"/>
      <c r="X164" s="48"/>
      <c r="Y164" s="48"/>
      <c r="Z164" s="48"/>
      <c r="AA164"/>
      <c r="AB164"/>
    </row>
    <row r="165" spans="1:28" ht="17.100000000000001" customHeight="1" x14ac:dyDescent="0.45">
      <c r="A165" s="291"/>
      <c r="B165" s="151"/>
      <c r="C165" s="141">
        <f t="shared" si="74"/>
        <v>8</v>
      </c>
      <c r="D165" s="19"/>
      <c r="E165" s="20"/>
      <c r="F165" s="21"/>
      <c r="G165" s="22"/>
      <c r="H165" s="87" t="str">
        <f t="shared" si="70"/>
        <v xml:space="preserve"> </v>
      </c>
      <c r="I165" s="22"/>
      <c r="J165" s="88" t="str">
        <f t="shared" si="71"/>
        <v xml:space="preserve"> </v>
      </c>
      <c r="K165" s="89" t="str">
        <f t="shared" si="72"/>
        <v xml:space="preserve"> </v>
      </c>
      <c r="L165" s="90" t="str">
        <f t="shared" si="73"/>
        <v xml:space="preserve"> </v>
      </c>
      <c r="M165" s="107"/>
      <c r="N165" s="108"/>
      <c r="O165" s="94"/>
      <c r="P165" s="48"/>
      <c r="Q165" s="48"/>
      <c r="R165" s="48"/>
      <c r="S165" s="48"/>
      <c r="T165" s="48"/>
      <c r="U165" s="48"/>
      <c r="V165" s="48"/>
      <c r="W165" s="48"/>
      <c r="X165" s="48"/>
      <c r="Y165" s="48"/>
      <c r="Z165" s="48"/>
      <c r="AA165"/>
      <c r="AB165"/>
    </row>
    <row r="166" spans="1:28" ht="17.100000000000001" customHeight="1" x14ac:dyDescent="0.45">
      <c r="A166" s="291"/>
      <c r="B166" s="151"/>
      <c r="C166" s="141">
        <f t="shared" si="74"/>
        <v>9</v>
      </c>
      <c r="D166" s="19"/>
      <c r="E166" s="20"/>
      <c r="F166" s="21"/>
      <c r="G166" s="22"/>
      <c r="H166" s="87" t="str">
        <f t="shared" si="70"/>
        <v xml:space="preserve"> </v>
      </c>
      <c r="I166" s="22"/>
      <c r="J166" s="88" t="str">
        <f t="shared" si="71"/>
        <v xml:space="preserve"> </v>
      </c>
      <c r="K166" s="89" t="str">
        <f t="shared" si="72"/>
        <v xml:space="preserve"> </v>
      </c>
      <c r="L166" s="90" t="str">
        <f t="shared" si="73"/>
        <v xml:space="preserve"> </v>
      </c>
      <c r="M166" s="107"/>
      <c r="N166" s="108"/>
      <c r="O166" s="94"/>
      <c r="P166" s="48"/>
      <c r="Q166" s="48"/>
      <c r="R166" s="48"/>
      <c r="S166" s="48"/>
    </row>
    <row r="167" spans="1:28" ht="17.100000000000001" customHeight="1" thickBot="1" x14ac:dyDescent="0.5">
      <c r="A167" s="292"/>
      <c r="B167" s="152"/>
      <c r="C167" s="142">
        <f t="shared" si="74"/>
        <v>10</v>
      </c>
      <c r="D167" s="23"/>
      <c r="E167" s="24"/>
      <c r="F167" s="102"/>
      <c r="G167" s="25"/>
      <c r="H167" s="109" t="str">
        <f t="shared" si="70"/>
        <v xml:space="preserve"> </v>
      </c>
      <c r="I167" s="25"/>
      <c r="J167" s="110" t="str">
        <f t="shared" si="71"/>
        <v xml:space="preserve"> </v>
      </c>
      <c r="K167" s="95" t="str">
        <f t="shared" si="72"/>
        <v xml:space="preserve"> </v>
      </c>
      <c r="L167" s="111" t="str">
        <f t="shared" si="73"/>
        <v xml:space="preserve"> </v>
      </c>
      <c r="M167" s="96"/>
      <c r="N167" s="97"/>
      <c r="O167" s="98"/>
      <c r="P167" s="48"/>
      <c r="Q167" s="48"/>
      <c r="R167" s="48"/>
      <c r="S167" s="48"/>
    </row>
    <row r="168" spans="1:28" ht="55.9" thickBot="1" x14ac:dyDescent="0.5">
      <c r="A168" s="112" t="s">
        <v>65</v>
      </c>
      <c r="B168" s="113" t="s">
        <v>112</v>
      </c>
      <c r="C168" s="114" t="s">
        <v>79</v>
      </c>
      <c r="D168" s="114" t="s">
        <v>107</v>
      </c>
      <c r="E168" s="114" t="s">
        <v>211</v>
      </c>
      <c r="F168" s="114" t="s">
        <v>81</v>
      </c>
      <c r="G168" s="114" t="s">
        <v>32</v>
      </c>
      <c r="H168" s="114" t="s">
        <v>68</v>
      </c>
      <c r="I168" s="114" t="s">
        <v>44</v>
      </c>
      <c r="J168" s="114" t="s">
        <v>33</v>
      </c>
      <c r="K168" s="114" t="s">
        <v>34</v>
      </c>
      <c r="L168" s="114" t="s">
        <v>228</v>
      </c>
      <c r="M168" s="114" t="s">
        <v>229</v>
      </c>
      <c r="N168" s="114" t="s">
        <v>80</v>
      </c>
      <c r="O168" s="115" t="s">
        <v>69</v>
      </c>
      <c r="P168" s="48"/>
    </row>
    <row r="169" spans="1:28" ht="21" customHeight="1" x14ac:dyDescent="0.5">
      <c r="A169" s="49">
        <f>A156+1</f>
        <v>13</v>
      </c>
      <c r="B169" s="181"/>
      <c r="C169" s="174"/>
      <c r="D169" s="50" t="str">
        <f>IF(ISBLANK(C169)," ",C169/$K$8)</f>
        <v xml:space="preserve"> </v>
      </c>
      <c r="E169" s="17"/>
      <c r="F169" s="51" t="str">
        <f>IF((SUM(L171:L180))&gt;0,SUM(L171:L180)," ")</f>
        <v xml:space="preserve"> </v>
      </c>
      <c r="G169" s="17"/>
      <c r="H169" s="17"/>
      <c r="I169" s="17"/>
      <c r="J169" s="17"/>
      <c r="K169" s="18"/>
      <c r="L169" s="18"/>
      <c r="M169" s="52" t="str">
        <f>IF(ISBLANK(C169)," ",IF(SUM(D171:E180)+SUM(G169:H169)+SUM(J169:L169)&gt;(D169*$K$8*$G$8),(D169*$K$8*$G$8),SUM(D171:E180)+SUM(G169:H169)+SUM(J169:L169)))</f>
        <v xml:space="preserve"> </v>
      </c>
      <c r="N169" s="26"/>
      <c r="O169" s="99" t="str">
        <f>IF(ISBLANK(N169)," ",IF(M169="0,00","0,00",MIN(IF(SUM(750/$O$8*M169)&gt;750,750,SUM(750/$O$8*M169)),N169)))</f>
        <v xml:space="preserve"> </v>
      </c>
      <c r="P169" s="53"/>
    </row>
    <row r="170" spans="1:28" ht="86.1" customHeight="1" x14ac:dyDescent="0.45">
      <c r="A170" s="296" t="s">
        <v>109</v>
      </c>
      <c r="B170" s="146" t="s">
        <v>113</v>
      </c>
      <c r="C170" s="54" t="s">
        <v>115</v>
      </c>
      <c r="D170" s="55" t="s">
        <v>201</v>
      </c>
      <c r="E170" s="55" t="s">
        <v>31</v>
      </c>
      <c r="F170" s="55" t="s">
        <v>35</v>
      </c>
      <c r="G170" s="55" t="s">
        <v>110</v>
      </c>
      <c r="H170" s="55" t="s">
        <v>43</v>
      </c>
      <c r="I170" s="55" t="s">
        <v>82</v>
      </c>
      <c r="J170" s="55" t="s">
        <v>83</v>
      </c>
      <c r="K170" s="56" t="s">
        <v>84</v>
      </c>
      <c r="L170" s="187" t="s">
        <v>229</v>
      </c>
      <c r="M170" s="298" t="s">
        <v>66</v>
      </c>
      <c r="N170" s="299"/>
      <c r="O170" s="300"/>
      <c r="P170" s="48"/>
    </row>
    <row r="171" spans="1:28" ht="17.100000000000001" customHeight="1" x14ac:dyDescent="0.45">
      <c r="A171" s="296"/>
      <c r="B171" s="151"/>
      <c r="C171" s="139">
        <v>1</v>
      </c>
      <c r="D171" s="19"/>
      <c r="E171" s="20"/>
      <c r="F171" s="21"/>
      <c r="G171" s="22"/>
      <c r="H171" s="57" t="str">
        <f>IF(ISBLANK(G171)," ",(G171+1))</f>
        <v xml:space="preserve"> </v>
      </c>
      <c r="I171" s="22"/>
      <c r="J171" s="58" t="str">
        <f>IF(ISBLANK(I171)," ",DATEDIF(G171,I171,"d"))</f>
        <v xml:space="preserve"> </v>
      </c>
      <c r="K171" s="59" t="str">
        <f>IF(ISBLANK(G171)," ",(H171+29))</f>
        <v xml:space="preserve"> </v>
      </c>
      <c r="L171" s="60" t="str">
        <f>IF(ISBLANK(D171),IF(ISBLANK(E171)," ",D171+E171),D171+E171)</f>
        <v xml:space="preserve"> </v>
      </c>
      <c r="M171" s="61"/>
      <c r="N171" s="62"/>
      <c r="O171" s="63"/>
      <c r="P171" s="48"/>
      <c r="Q171" s="48"/>
      <c r="R171" s="48"/>
      <c r="S171" s="48"/>
      <c r="T171" s="48"/>
      <c r="U171" s="48"/>
      <c r="V171" s="48"/>
      <c r="W171" s="48"/>
      <c r="X171" s="48"/>
      <c r="Y171" s="48"/>
      <c r="Z171" s="48"/>
      <c r="AA171"/>
      <c r="AB171"/>
    </row>
    <row r="172" spans="1:28" ht="17.100000000000001" customHeight="1" x14ac:dyDescent="0.45">
      <c r="A172" s="296"/>
      <c r="B172" s="151"/>
      <c r="C172" s="139">
        <f t="shared" ref="C172:C180" si="75">C171+1</f>
        <v>2</v>
      </c>
      <c r="D172" s="19"/>
      <c r="E172" s="20"/>
      <c r="F172" s="21"/>
      <c r="G172" s="22"/>
      <c r="H172" s="57" t="str">
        <f t="shared" ref="H172:H180" si="76">IF(ISBLANK(G172)," ",(G172+1))</f>
        <v xml:space="preserve"> </v>
      </c>
      <c r="I172" s="22"/>
      <c r="J172" s="58" t="str">
        <f t="shared" ref="J172:J180" si="77">IF(ISBLANK(I172)," ",DATEDIF(G172,I172,"d"))</f>
        <v xml:space="preserve"> </v>
      </c>
      <c r="K172" s="59" t="str">
        <f>IF(ISBLANK(G172)," ",(H172+29))</f>
        <v xml:space="preserve"> </v>
      </c>
      <c r="L172" s="60" t="str">
        <f t="shared" ref="L172:L180" si="78">IF(ISBLANK(D172),IF(ISBLANK(E172)," ",D172+E172),D172+E172)</f>
        <v xml:space="preserve"> </v>
      </c>
      <c r="M172" s="100"/>
      <c r="N172" s="101"/>
      <c r="O172" s="64"/>
      <c r="P172" s="48"/>
      <c r="Q172" s="48"/>
      <c r="R172" s="48"/>
      <c r="S172" s="48"/>
      <c r="T172" s="48"/>
      <c r="U172" s="48"/>
      <c r="V172" s="48"/>
      <c r="W172" s="48"/>
      <c r="X172" s="48"/>
      <c r="Y172" s="48"/>
      <c r="Z172" s="48"/>
      <c r="AA172"/>
      <c r="AB172"/>
    </row>
    <row r="173" spans="1:28" ht="17.100000000000001" customHeight="1" x14ac:dyDescent="0.45">
      <c r="A173" s="296"/>
      <c r="B173" s="151"/>
      <c r="C173" s="139">
        <f t="shared" si="75"/>
        <v>3</v>
      </c>
      <c r="D173" s="19"/>
      <c r="E173" s="20"/>
      <c r="F173" s="21"/>
      <c r="G173" s="116"/>
      <c r="H173" s="57" t="str">
        <f t="shared" si="76"/>
        <v xml:space="preserve"> </v>
      </c>
      <c r="I173" s="22"/>
      <c r="J173" s="58" t="str">
        <f t="shared" si="77"/>
        <v xml:space="preserve"> </v>
      </c>
      <c r="K173" s="59" t="str">
        <f t="shared" ref="K173" si="79">IF(ISBLANK(G173)," ",(H173+29))</f>
        <v xml:space="preserve"> </v>
      </c>
      <c r="L173" s="60" t="str">
        <f t="shared" si="78"/>
        <v xml:space="preserve"> </v>
      </c>
      <c r="M173" s="100"/>
      <c r="N173" s="101"/>
      <c r="O173" s="64"/>
      <c r="P173" s="48"/>
      <c r="Q173" s="48"/>
      <c r="R173" s="48"/>
      <c r="S173" s="48"/>
      <c r="T173" s="48"/>
      <c r="U173" s="48"/>
      <c r="V173" s="48"/>
      <c r="W173" s="48"/>
      <c r="X173" s="48"/>
      <c r="Y173" s="48"/>
      <c r="Z173" s="48"/>
      <c r="AA173"/>
      <c r="AB173"/>
    </row>
    <row r="174" spans="1:28" ht="17.100000000000001" customHeight="1" x14ac:dyDescent="0.45">
      <c r="A174" s="296"/>
      <c r="B174" s="151"/>
      <c r="C174" s="139">
        <f t="shared" si="75"/>
        <v>4</v>
      </c>
      <c r="D174" s="19"/>
      <c r="E174" s="20"/>
      <c r="F174" s="21"/>
      <c r="G174" s="22"/>
      <c r="H174" s="57" t="str">
        <f t="shared" si="76"/>
        <v xml:space="preserve"> </v>
      </c>
      <c r="I174" s="22"/>
      <c r="J174" s="58" t="str">
        <f t="shared" si="77"/>
        <v xml:space="preserve"> </v>
      </c>
      <c r="K174" s="59" t="str">
        <f>IF(ISBLANK(G174)," ",(H174+29))</f>
        <v xml:space="preserve"> </v>
      </c>
      <c r="L174" s="60" t="str">
        <f t="shared" si="78"/>
        <v xml:space="preserve"> </v>
      </c>
      <c r="M174" s="100"/>
      <c r="N174" s="101"/>
      <c r="O174" s="64"/>
      <c r="P174" s="48"/>
      <c r="Q174" s="48"/>
      <c r="R174" s="48"/>
      <c r="S174" s="48"/>
      <c r="T174" s="48"/>
      <c r="U174" s="48"/>
      <c r="V174" s="48"/>
      <c r="W174" s="48"/>
      <c r="X174" s="48"/>
      <c r="Y174" s="48"/>
      <c r="Z174" s="48"/>
      <c r="AA174"/>
      <c r="AB174"/>
    </row>
    <row r="175" spans="1:28" ht="17.100000000000001" customHeight="1" x14ac:dyDescent="0.45">
      <c r="A175" s="296"/>
      <c r="B175" s="151"/>
      <c r="C175" s="139">
        <f t="shared" si="75"/>
        <v>5</v>
      </c>
      <c r="D175" s="19"/>
      <c r="E175" s="20"/>
      <c r="F175" s="21"/>
      <c r="G175" s="22"/>
      <c r="H175" s="57" t="str">
        <f t="shared" si="76"/>
        <v xml:space="preserve"> </v>
      </c>
      <c r="I175" s="22"/>
      <c r="J175" s="58" t="str">
        <f t="shared" si="77"/>
        <v xml:space="preserve"> </v>
      </c>
      <c r="K175" s="59" t="str">
        <f t="shared" ref="K175:K180" si="80">IF(ISBLANK(G175)," ",(H175+29))</f>
        <v xml:space="preserve"> </v>
      </c>
      <c r="L175" s="60" t="str">
        <f t="shared" si="78"/>
        <v xml:space="preserve"> </v>
      </c>
      <c r="M175" s="100"/>
      <c r="N175" s="101"/>
      <c r="O175" s="64"/>
      <c r="P175" s="48"/>
      <c r="Q175" s="48"/>
      <c r="R175" s="48"/>
      <c r="S175" s="48"/>
      <c r="T175" s="48"/>
      <c r="U175" s="48"/>
      <c r="V175" s="48"/>
      <c r="W175" s="48"/>
      <c r="X175" s="48"/>
      <c r="Y175" s="48"/>
      <c r="Z175" s="48"/>
      <c r="AA175"/>
      <c r="AB175"/>
    </row>
    <row r="176" spans="1:28" ht="17.100000000000001" customHeight="1" x14ac:dyDescent="0.45">
      <c r="A176" s="296"/>
      <c r="B176" s="151"/>
      <c r="C176" s="139">
        <f t="shared" si="75"/>
        <v>6</v>
      </c>
      <c r="D176" s="19"/>
      <c r="E176" s="20"/>
      <c r="F176" s="21"/>
      <c r="G176" s="22"/>
      <c r="H176" s="57" t="str">
        <f t="shared" si="76"/>
        <v xml:space="preserve"> </v>
      </c>
      <c r="I176" s="22"/>
      <c r="J176" s="58" t="str">
        <f t="shared" si="77"/>
        <v xml:space="preserve"> </v>
      </c>
      <c r="K176" s="59" t="str">
        <f t="shared" si="80"/>
        <v xml:space="preserve"> </v>
      </c>
      <c r="L176" s="60" t="str">
        <f t="shared" si="78"/>
        <v xml:space="preserve"> </v>
      </c>
      <c r="M176" s="100"/>
      <c r="N176" s="101"/>
      <c r="O176" s="64"/>
      <c r="P176" s="48"/>
      <c r="Q176" s="48"/>
      <c r="R176" s="48"/>
      <c r="S176" s="48"/>
      <c r="T176" s="48"/>
      <c r="U176" s="48"/>
      <c r="V176" s="48"/>
      <c r="W176" s="48"/>
      <c r="X176" s="48"/>
      <c r="Y176" s="48"/>
      <c r="Z176" s="48"/>
      <c r="AA176"/>
      <c r="AB176"/>
    </row>
    <row r="177" spans="1:28" ht="17.100000000000001" customHeight="1" x14ac:dyDescent="0.45">
      <c r="A177" s="296"/>
      <c r="B177" s="151"/>
      <c r="C177" s="139">
        <f t="shared" si="75"/>
        <v>7</v>
      </c>
      <c r="D177" s="19"/>
      <c r="E177" s="20"/>
      <c r="F177" s="21"/>
      <c r="G177" s="22"/>
      <c r="H177" s="57" t="str">
        <f t="shared" si="76"/>
        <v xml:space="preserve"> </v>
      </c>
      <c r="I177" s="22"/>
      <c r="J177" s="58" t="str">
        <f t="shared" si="77"/>
        <v xml:space="preserve"> </v>
      </c>
      <c r="K177" s="59" t="str">
        <f t="shared" si="80"/>
        <v xml:space="preserve"> </v>
      </c>
      <c r="L177" s="60" t="str">
        <f t="shared" si="78"/>
        <v xml:space="preserve"> </v>
      </c>
      <c r="M177" s="100"/>
      <c r="N177" s="101"/>
      <c r="O177" s="64"/>
      <c r="P177" s="48"/>
      <c r="Q177" s="48"/>
      <c r="R177" s="48"/>
      <c r="S177" s="48"/>
      <c r="T177" s="48"/>
      <c r="U177" s="48"/>
      <c r="V177" s="48"/>
      <c r="W177" s="48"/>
      <c r="X177" s="48"/>
      <c r="Y177" s="48"/>
      <c r="Z177" s="48"/>
      <c r="AA177"/>
      <c r="AB177"/>
    </row>
    <row r="178" spans="1:28" ht="17.100000000000001" customHeight="1" x14ac:dyDescent="0.45">
      <c r="A178" s="296"/>
      <c r="B178" s="151"/>
      <c r="C178" s="139">
        <f t="shared" si="75"/>
        <v>8</v>
      </c>
      <c r="D178" s="19"/>
      <c r="E178" s="20"/>
      <c r="F178" s="21"/>
      <c r="G178" s="22"/>
      <c r="H178" s="57" t="str">
        <f t="shared" si="76"/>
        <v xml:space="preserve"> </v>
      </c>
      <c r="I178" s="22"/>
      <c r="J178" s="58" t="str">
        <f t="shared" si="77"/>
        <v xml:space="preserve"> </v>
      </c>
      <c r="K178" s="59" t="str">
        <f t="shared" si="80"/>
        <v xml:space="preserve"> </v>
      </c>
      <c r="L178" s="60" t="str">
        <f t="shared" si="78"/>
        <v xml:space="preserve"> </v>
      </c>
      <c r="M178" s="100"/>
      <c r="N178" s="101"/>
      <c r="O178" s="64"/>
      <c r="P178" s="48"/>
      <c r="Q178" s="48"/>
      <c r="R178" s="48"/>
      <c r="S178" s="48"/>
      <c r="T178" s="48"/>
      <c r="U178" s="48"/>
      <c r="V178" s="48"/>
      <c r="W178" s="48"/>
      <c r="X178" s="48"/>
      <c r="Y178" s="48"/>
      <c r="Z178" s="48"/>
      <c r="AA178"/>
      <c r="AB178"/>
    </row>
    <row r="179" spans="1:28" ht="17.100000000000001" customHeight="1" x14ac:dyDescent="0.45">
      <c r="A179" s="296"/>
      <c r="B179" s="151"/>
      <c r="C179" s="139">
        <f t="shared" si="75"/>
        <v>9</v>
      </c>
      <c r="D179" s="19"/>
      <c r="E179" s="20"/>
      <c r="F179" s="21"/>
      <c r="G179" s="22"/>
      <c r="H179" s="57" t="str">
        <f t="shared" si="76"/>
        <v xml:space="preserve"> </v>
      </c>
      <c r="I179" s="22"/>
      <c r="J179" s="58" t="str">
        <f t="shared" si="77"/>
        <v xml:space="preserve"> </v>
      </c>
      <c r="K179" s="59" t="str">
        <f t="shared" si="80"/>
        <v xml:space="preserve"> </v>
      </c>
      <c r="L179" s="60" t="str">
        <f t="shared" si="78"/>
        <v xml:space="preserve"> </v>
      </c>
      <c r="M179" s="100"/>
      <c r="N179" s="101"/>
      <c r="O179" s="64"/>
      <c r="P179" s="48"/>
      <c r="Q179" s="48"/>
      <c r="R179" s="48"/>
      <c r="S179" s="48"/>
    </row>
    <row r="180" spans="1:28" ht="17.100000000000001" customHeight="1" thickBot="1" x14ac:dyDescent="0.5">
      <c r="A180" s="297"/>
      <c r="B180" s="152"/>
      <c r="C180" s="140">
        <f t="shared" si="75"/>
        <v>10</v>
      </c>
      <c r="D180" s="23"/>
      <c r="E180" s="24"/>
      <c r="F180" s="102"/>
      <c r="G180" s="25"/>
      <c r="H180" s="103" t="str">
        <f t="shared" si="76"/>
        <v xml:space="preserve"> </v>
      </c>
      <c r="I180" s="25"/>
      <c r="J180" s="104" t="str">
        <f t="shared" si="77"/>
        <v xml:space="preserve"> </v>
      </c>
      <c r="K180" s="65" t="str">
        <f t="shared" si="80"/>
        <v xml:space="preserve"> </v>
      </c>
      <c r="L180" s="105" t="str">
        <f t="shared" si="78"/>
        <v xml:space="preserve"> </v>
      </c>
      <c r="M180" s="66"/>
      <c r="N180" s="67"/>
      <c r="O180" s="68"/>
      <c r="P180" s="48"/>
      <c r="Q180" s="48"/>
      <c r="R180" s="48"/>
      <c r="S180" s="48"/>
    </row>
    <row r="181" spans="1:28" ht="55.9" thickBot="1" x14ac:dyDescent="0.5">
      <c r="A181" s="112" t="s">
        <v>65</v>
      </c>
      <c r="B181" s="113" t="s">
        <v>112</v>
      </c>
      <c r="C181" s="114" t="s">
        <v>79</v>
      </c>
      <c r="D181" s="114" t="s">
        <v>107</v>
      </c>
      <c r="E181" s="114" t="s">
        <v>211</v>
      </c>
      <c r="F181" s="114" t="s">
        <v>81</v>
      </c>
      <c r="G181" s="114" t="s">
        <v>32</v>
      </c>
      <c r="H181" s="114" t="s">
        <v>68</v>
      </c>
      <c r="I181" s="114" t="s">
        <v>44</v>
      </c>
      <c r="J181" s="114" t="s">
        <v>33</v>
      </c>
      <c r="K181" s="114" t="s">
        <v>34</v>
      </c>
      <c r="L181" s="114" t="s">
        <v>228</v>
      </c>
      <c r="M181" s="114" t="s">
        <v>229</v>
      </c>
      <c r="N181" s="114" t="s">
        <v>80</v>
      </c>
      <c r="O181" s="115" t="s">
        <v>69</v>
      </c>
      <c r="P181" s="48"/>
    </row>
    <row r="182" spans="1:28" ht="21" customHeight="1" x14ac:dyDescent="0.5">
      <c r="A182" s="81">
        <f>A169+1</f>
        <v>14</v>
      </c>
      <c r="B182" s="181"/>
      <c r="C182" s="174"/>
      <c r="D182" s="85" t="str">
        <f t="shared" ref="D182" si="81">IF(ISBLANK(C182)," ",C182/$K$8)</f>
        <v xml:space="preserve"> </v>
      </c>
      <c r="E182" s="17"/>
      <c r="F182" s="86" t="str">
        <f t="shared" ref="F182" si="82">IF((SUM(L184:L193))&gt;0,SUM(L184:L193)," ")</f>
        <v xml:space="preserve"> </v>
      </c>
      <c r="G182" s="17"/>
      <c r="H182" s="17"/>
      <c r="I182" s="17"/>
      <c r="J182" s="17"/>
      <c r="K182" s="18"/>
      <c r="L182" s="18"/>
      <c r="M182" s="52" t="str">
        <f>IF(ISBLANK(C182)," ",IF(SUM(D184:E193)+SUM(G182:H182)+SUM(J182:L182)&gt;(D182*$K$8*$G$8),(D182*$K$8*$G$8),SUM(D184:E193)+SUM(G182:H182)+SUM(J182:L182)))</f>
        <v xml:space="preserve"> </v>
      </c>
      <c r="N182" s="26"/>
      <c r="O182" s="106" t="str">
        <f>IF(ISBLANK(N182)," ",IF(M182="0,00","0,00",MIN(IF(SUM(750/$O$8*M182)&gt;750,750,SUM(750/$O$8*M182)),N182)))</f>
        <v xml:space="preserve"> </v>
      </c>
      <c r="P182" s="53"/>
    </row>
    <row r="183" spans="1:28" ht="86.1" customHeight="1" x14ac:dyDescent="0.45">
      <c r="A183" s="291" t="s">
        <v>109</v>
      </c>
      <c r="B183" s="120" t="s">
        <v>113</v>
      </c>
      <c r="C183" s="82" t="s">
        <v>115</v>
      </c>
      <c r="D183" s="83" t="s">
        <v>201</v>
      </c>
      <c r="E183" s="83" t="s">
        <v>31</v>
      </c>
      <c r="F183" s="83" t="s">
        <v>35</v>
      </c>
      <c r="G183" s="83" t="s">
        <v>110</v>
      </c>
      <c r="H183" s="83" t="s">
        <v>43</v>
      </c>
      <c r="I183" s="83" t="s">
        <v>82</v>
      </c>
      <c r="J183" s="83" t="s">
        <v>83</v>
      </c>
      <c r="K183" s="84" t="s">
        <v>84</v>
      </c>
      <c r="L183" s="188" t="s">
        <v>229</v>
      </c>
      <c r="M183" s="293" t="s">
        <v>66</v>
      </c>
      <c r="N183" s="294"/>
      <c r="O183" s="295"/>
      <c r="P183" s="48"/>
    </row>
    <row r="184" spans="1:28" ht="17.100000000000001" customHeight="1" x14ac:dyDescent="0.45">
      <c r="A184" s="291"/>
      <c r="B184" s="151"/>
      <c r="C184" s="141">
        <v>1</v>
      </c>
      <c r="D184" s="19"/>
      <c r="E184" s="20"/>
      <c r="F184" s="21"/>
      <c r="G184" s="22"/>
      <c r="H184" s="87" t="str">
        <f t="shared" ref="H184:H193" si="83">IF(ISBLANK(G184)," ",(G184+1))</f>
        <v xml:space="preserve"> </v>
      </c>
      <c r="I184" s="22"/>
      <c r="J184" s="88" t="str">
        <f t="shared" ref="J184:J193" si="84">IF(ISBLANK(I184)," ",DATEDIF(G184,I184,"d"))</f>
        <v xml:space="preserve"> </v>
      </c>
      <c r="K184" s="89" t="str">
        <f t="shared" ref="K184:K193" si="85">IF(ISBLANK(G184)," ",(H184+29))</f>
        <v xml:space="preserve"> </v>
      </c>
      <c r="L184" s="90" t="str">
        <f t="shared" ref="L184:L193" si="86">IF(ISBLANK(D184),IF(ISBLANK(E184)," ",D184+E184),D184+E184)</f>
        <v xml:space="preserve"> </v>
      </c>
      <c r="M184" s="91"/>
      <c r="N184" s="92"/>
      <c r="O184" s="93"/>
      <c r="P184" s="48"/>
      <c r="Q184" s="48"/>
      <c r="R184" s="48"/>
      <c r="S184" s="48"/>
      <c r="T184" s="48"/>
      <c r="U184" s="48"/>
      <c r="V184" s="48"/>
      <c r="W184" s="48"/>
      <c r="X184" s="48"/>
      <c r="Y184" s="48"/>
      <c r="Z184" s="48"/>
      <c r="AA184"/>
      <c r="AB184"/>
    </row>
    <row r="185" spans="1:28" ht="17.100000000000001" customHeight="1" x14ac:dyDescent="0.45">
      <c r="A185" s="291"/>
      <c r="B185" s="151"/>
      <c r="C185" s="141">
        <f t="shared" ref="C185:C193" si="87">C184+1</f>
        <v>2</v>
      </c>
      <c r="D185" s="19"/>
      <c r="E185" s="20"/>
      <c r="F185" s="21"/>
      <c r="G185" s="22"/>
      <c r="H185" s="87" t="str">
        <f t="shared" si="83"/>
        <v xml:space="preserve"> </v>
      </c>
      <c r="I185" s="22"/>
      <c r="J185" s="88" t="str">
        <f t="shared" si="84"/>
        <v xml:space="preserve"> </v>
      </c>
      <c r="K185" s="89" t="str">
        <f t="shared" si="85"/>
        <v xml:space="preserve"> </v>
      </c>
      <c r="L185" s="90" t="str">
        <f t="shared" si="86"/>
        <v xml:space="preserve"> </v>
      </c>
      <c r="M185" s="107"/>
      <c r="N185" s="108"/>
      <c r="O185" s="94"/>
      <c r="P185" s="48"/>
      <c r="Q185" s="48"/>
      <c r="R185" s="48"/>
      <c r="S185" s="48"/>
      <c r="T185" s="48"/>
      <c r="U185" s="48"/>
      <c r="V185" s="48"/>
      <c r="W185" s="48"/>
      <c r="X185" s="48"/>
      <c r="Y185" s="48"/>
      <c r="Z185" s="48"/>
      <c r="AA185"/>
      <c r="AB185"/>
    </row>
    <row r="186" spans="1:28" ht="17.100000000000001" customHeight="1" x14ac:dyDescent="0.45">
      <c r="A186" s="291"/>
      <c r="B186" s="151"/>
      <c r="C186" s="141">
        <f t="shared" si="87"/>
        <v>3</v>
      </c>
      <c r="D186" s="19"/>
      <c r="E186" s="20"/>
      <c r="F186" s="21"/>
      <c r="G186" s="22"/>
      <c r="H186" s="87" t="str">
        <f t="shared" si="83"/>
        <v xml:space="preserve"> </v>
      </c>
      <c r="I186" s="22"/>
      <c r="J186" s="88" t="str">
        <f t="shared" si="84"/>
        <v xml:space="preserve"> </v>
      </c>
      <c r="K186" s="89" t="str">
        <f t="shared" si="85"/>
        <v xml:space="preserve"> </v>
      </c>
      <c r="L186" s="90" t="str">
        <f t="shared" si="86"/>
        <v xml:space="preserve"> </v>
      </c>
      <c r="M186" s="107"/>
      <c r="N186" s="108"/>
      <c r="O186" s="94"/>
      <c r="P186" s="48"/>
      <c r="Q186" s="48"/>
      <c r="R186" s="48"/>
      <c r="S186" s="48"/>
      <c r="T186" s="48"/>
      <c r="U186" s="48"/>
      <c r="V186" s="48"/>
      <c r="W186" s="48"/>
      <c r="X186" s="48"/>
      <c r="Y186" s="48"/>
      <c r="Z186" s="48"/>
      <c r="AA186"/>
      <c r="AB186"/>
    </row>
    <row r="187" spans="1:28" ht="17.100000000000001" customHeight="1" x14ac:dyDescent="0.45">
      <c r="A187" s="291"/>
      <c r="B187" s="151"/>
      <c r="C187" s="141">
        <f t="shared" si="87"/>
        <v>4</v>
      </c>
      <c r="D187" s="19"/>
      <c r="E187" s="20"/>
      <c r="F187" s="21"/>
      <c r="G187" s="22"/>
      <c r="H187" s="87" t="str">
        <f t="shared" si="83"/>
        <v xml:space="preserve"> </v>
      </c>
      <c r="I187" s="22"/>
      <c r="J187" s="88" t="str">
        <f t="shared" si="84"/>
        <v xml:space="preserve"> </v>
      </c>
      <c r="K187" s="89" t="str">
        <f t="shared" si="85"/>
        <v xml:space="preserve"> </v>
      </c>
      <c r="L187" s="90" t="str">
        <f t="shared" si="86"/>
        <v xml:space="preserve"> </v>
      </c>
      <c r="M187" s="107"/>
      <c r="N187" s="108"/>
      <c r="O187" s="94"/>
      <c r="P187" s="48"/>
      <c r="Q187" s="48"/>
      <c r="R187" s="48"/>
      <c r="S187" s="48"/>
      <c r="T187" s="48"/>
      <c r="U187" s="48"/>
      <c r="V187" s="48"/>
      <c r="W187" s="48"/>
      <c r="X187" s="48"/>
      <c r="Y187" s="48"/>
      <c r="Z187" s="48"/>
      <c r="AA187"/>
      <c r="AB187"/>
    </row>
    <row r="188" spans="1:28" ht="17.100000000000001" customHeight="1" x14ac:dyDescent="0.45">
      <c r="A188" s="291"/>
      <c r="B188" s="151"/>
      <c r="C188" s="141">
        <f t="shared" si="87"/>
        <v>5</v>
      </c>
      <c r="D188" s="19"/>
      <c r="E188" s="20"/>
      <c r="F188" s="21"/>
      <c r="G188" s="22"/>
      <c r="H188" s="87" t="str">
        <f t="shared" si="83"/>
        <v xml:space="preserve"> </v>
      </c>
      <c r="I188" s="22"/>
      <c r="J188" s="88" t="str">
        <f t="shared" si="84"/>
        <v xml:space="preserve"> </v>
      </c>
      <c r="K188" s="89" t="str">
        <f t="shared" si="85"/>
        <v xml:space="preserve"> </v>
      </c>
      <c r="L188" s="90" t="str">
        <f t="shared" si="86"/>
        <v xml:space="preserve"> </v>
      </c>
      <c r="M188" s="107"/>
      <c r="N188" s="108"/>
      <c r="O188" s="94"/>
      <c r="P188" s="48"/>
      <c r="Q188" s="48"/>
      <c r="R188" s="48"/>
      <c r="S188" s="48"/>
      <c r="T188" s="48"/>
      <c r="U188" s="48"/>
      <c r="V188" s="48"/>
      <c r="W188" s="48"/>
      <c r="X188" s="48"/>
      <c r="Y188" s="48"/>
      <c r="Z188" s="48"/>
      <c r="AA188"/>
      <c r="AB188"/>
    </row>
    <row r="189" spans="1:28" ht="17.100000000000001" customHeight="1" x14ac:dyDescent="0.45">
      <c r="A189" s="291"/>
      <c r="B189" s="151"/>
      <c r="C189" s="141">
        <f t="shared" si="87"/>
        <v>6</v>
      </c>
      <c r="D189" s="19"/>
      <c r="E189" s="20"/>
      <c r="F189" s="21"/>
      <c r="G189" s="22"/>
      <c r="H189" s="87" t="str">
        <f t="shared" si="83"/>
        <v xml:space="preserve"> </v>
      </c>
      <c r="I189" s="22"/>
      <c r="J189" s="88" t="str">
        <f t="shared" si="84"/>
        <v xml:space="preserve"> </v>
      </c>
      <c r="K189" s="89" t="str">
        <f t="shared" si="85"/>
        <v xml:space="preserve"> </v>
      </c>
      <c r="L189" s="90" t="str">
        <f t="shared" si="86"/>
        <v xml:space="preserve"> </v>
      </c>
      <c r="M189" s="107"/>
      <c r="N189" s="108"/>
      <c r="O189" s="94"/>
      <c r="P189" s="48"/>
      <c r="Q189" s="48"/>
      <c r="R189" s="48"/>
      <c r="S189" s="48"/>
      <c r="T189" s="48"/>
      <c r="U189" s="48"/>
      <c r="V189" s="48"/>
      <c r="W189" s="48"/>
      <c r="X189" s="48"/>
      <c r="Y189" s="48"/>
      <c r="Z189" s="48"/>
      <c r="AA189"/>
      <c r="AB189"/>
    </row>
    <row r="190" spans="1:28" ht="17.100000000000001" customHeight="1" x14ac:dyDescent="0.45">
      <c r="A190" s="291"/>
      <c r="B190" s="151"/>
      <c r="C190" s="141">
        <f t="shared" si="87"/>
        <v>7</v>
      </c>
      <c r="D190" s="19"/>
      <c r="E190" s="20"/>
      <c r="F190" s="21"/>
      <c r="G190" s="22"/>
      <c r="H190" s="87" t="str">
        <f t="shared" si="83"/>
        <v xml:space="preserve"> </v>
      </c>
      <c r="I190" s="22"/>
      <c r="J190" s="88" t="str">
        <f t="shared" si="84"/>
        <v xml:space="preserve"> </v>
      </c>
      <c r="K190" s="89" t="str">
        <f t="shared" si="85"/>
        <v xml:space="preserve"> </v>
      </c>
      <c r="L190" s="90" t="str">
        <f t="shared" si="86"/>
        <v xml:space="preserve"> </v>
      </c>
      <c r="M190" s="107"/>
      <c r="N190" s="108"/>
      <c r="O190" s="94"/>
      <c r="P190" s="48"/>
      <c r="Q190" s="48"/>
      <c r="R190" s="48"/>
      <c r="S190" s="48"/>
      <c r="T190" s="48"/>
      <c r="U190" s="48"/>
      <c r="V190" s="48"/>
      <c r="W190" s="48"/>
      <c r="X190" s="48"/>
      <c r="Y190" s="48"/>
      <c r="Z190" s="48"/>
      <c r="AA190"/>
      <c r="AB190"/>
    </row>
    <row r="191" spans="1:28" ht="17.100000000000001" customHeight="1" x14ac:dyDescent="0.45">
      <c r="A191" s="291"/>
      <c r="B191" s="151"/>
      <c r="C191" s="141">
        <f t="shared" si="87"/>
        <v>8</v>
      </c>
      <c r="D191" s="19"/>
      <c r="E191" s="20"/>
      <c r="F191" s="21"/>
      <c r="G191" s="22"/>
      <c r="H191" s="87" t="str">
        <f t="shared" si="83"/>
        <v xml:space="preserve"> </v>
      </c>
      <c r="I191" s="22"/>
      <c r="J191" s="88" t="str">
        <f t="shared" si="84"/>
        <v xml:space="preserve"> </v>
      </c>
      <c r="K191" s="89" t="str">
        <f t="shared" si="85"/>
        <v xml:space="preserve"> </v>
      </c>
      <c r="L191" s="90" t="str">
        <f t="shared" si="86"/>
        <v xml:space="preserve"> </v>
      </c>
      <c r="M191" s="107"/>
      <c r="N191" s="108"/>
      <c r="O191" s="94"/>
      <c r="P191" s="48"/>
      <c r="Q191" s="48"/>
      <c r="R191" s="48"/>
      <c r="S191" s="48"/>
      <c r="T191" s="48"/>
      <c r="U191" s="48"/>
      <c r="V191" s="48"/>
      <c r="W191" s="48"/>
      <c r="X191" s="48"/>
      <c r="Y191" s="48"/>
      <c r="Z191" s="48"/>
      <c r="AA191"/>
      <c r="AB191"/>
    </row>
    <row r="192" spans="1:28" ht="17.100000000000001" customHeight="1" x14ac:dyDescent="0.45">
      <c r="A192" s="291"/>
      <c r="B192" s="151"/>
      <c r="C192" s="141">
        <f t="shared" si="87"/>
        <v>9</v>
      </c>
      <c r="D192" s="19"/>
      <c r="E192" s="20"/>
      <c r="F192" s="21"/>
      <c r="G192" s="22"/>
      <c r="H192" s="87" t="str">
        <f t="shared" si="83"/>
        <v xml:space="preserve"> </v>
      </c>
      <c r="I192" s="22"/>
      <c r="J192" s="88" t="str">
        <f t="shared" si="84"/>
        <v xml:space="preserve"> </v>
      </c>
      <c r="K192" s="89" t="str">
        <f t="shared" si="85"/>
        <v xml:space="preserve"> </v>
      </c>
      <c r="L192" s="90" t="str">
        <f t="shared" si="86"/>
        <v xml:space="preserve"> </v>
      </c>
      <c r="M192" s="107"/>
      <c r="N192" s="108"/>
      <c r="O192" s="94"/>
      <c r="P192" s="48"/>
      <c r="Q192" s="48"/>
      <c r="R192" s="48"/>
      <c r="S192" s="48"/>
    </row>
    <row r="193" spans="1:28" ht="17.100000000000001" customHeight="1" thickBot="1" x14ac:dyDescent="0.5">
      <c r="A193" s="292"/>
      <c r="B193" s="152"/>
      <c r="C193" s="142">
        <f t="shared" si="87"/>
        <v>10</v>
      </c>
      <c r="D193" s="23"/>
      <c r="E193" s="24"/>
      <c r="F193" s="102"/>
      <c r="G193" s="25"/>
      <c r="H193" s="109" t="str">
        <f t="shared" si="83"/>
        <v xml:space="preserve"> </v>
      </c>
      <c r="I193" s="25"/>
      <c r="J193" s="110" t="str">
        <f t="shared" si="84"/>
        <v xml:space="preserve"> </v>
      </c>
      <c r="K193" s="95" t="str">
        <f t="shared" si="85"/>
        <v xml:space="preserve"> </v>
      </c>
      <c r="L193" s="111" t="str">
        <f t="shared" si="86"/>
        <v xml:space="preserve"> </v>
      </c>
      <c r="M193" s="96"/>
      <c r="N193" s="97"/>
      <c r="O193" s="98"/>
      <c r="P193" s="48"/>
      <c r="Q193" s="48"/>
      <c r="R193" s="48"/>
      <c r="S193" s="48"/>
    </row>
    <row r="194" spans="1:28" ht="55.9" thickBot="1" x14ac:dyDescent="0.5">
      <c r="A194" s="112" t="s">
        <v>65</v>
      </c>
      <c r="B194" s="113" t="s">
        <v>112</v>
      </c>
      <c r="C194" s="114" t="s">
        <v>79</v>
      </c>
      <c r="D194" s="114" t="s">
        <v>107</v>
      </c>
      <c r="E194" s="114" t="s">
        <v>211</v>
      </c>
      <c r="F194" s="114" t="s">
        <v>81</v>
      </c>
      <c r="G194" s="114" t="s">
        <v>32</v>
      </c>
      <c r="H194" s="114" t="s">
        <v>68</v>
      </c>
      <c r="I194" s="114" t="s">
        <v>44</v>
      </c>
      <c r="J194" s="114" t="s">
        <v>33</v>
      </c>
      <c r="K194" s="114" t="s">
        <v>34</v>
      </c>
      <c r="L194" s="114" t="s">
        <v>228</v>
      </c>
      <c r="M194" s="114" t="s">
        <v>229</v>
      </c>
      <c r="N194" s="114" t="s">
        <v>80</v>
      </c>
      <c r="O194" s="115" t="s">
        <v>69</v>
      </c>
      <c r="P194" s="48"/>
    </row>
    <row r="195" spans="1:28" ht="21" customHeight="1" x14ac:dyDescent="0.5">
      <c r="A195" s="49">
        <f>A182+1</f>
        <v>15</v>
      </c>
      <c r="B195" s="181"/>
      <c r="C195" s="174"/>
      <c r="D195" s="50" t="str">
        <f>IF(ISBLANK(C195)," ",C195/$K$8)</f>
        <v xml:space="preserve"> </v>
      </c>
      <c r="E195" s="17"/>
      <c r="F195" s="51" t="str">
        <f>IF((SUM(L197:L206))&gt;0,SUM(L197:L206)," ")</f>
        <v xml:space="preserve"> </v>
      </c>
      <c r="G195" s="17"/>
      <c r="H195" s="17"/>
      <c r="I195" s="17"/>
      <c r="J195" s="17"/>
      <c r="K195" s="18"/>
      <c r="L195" s="18"/>
      <c r="M195" s="52" t="str">
        <f>IF(ISBLANK(C195)," ",IF(SUM(D197:E206)+SUM(G195:H195)+SUM(J195:L195)&gt;(D195*$K$8*$G$8),(D195*$K$8*$G$8),SUM(D197:E206)+SUM(G195:H195)+SUM(J195:L195)))</f>
        <v xml:space="preserve"> </v>
      </c>
      <c r="N195" s="26"/>
      <c r="O195" s="99" t="str">
        <f>IF(ISBLANK(N195)," ",IF(M195="0,00","0,00",MIN(IF(SUM(750/$O$8*M195)&gt;750,750,SUM(750/$O$8*M195)),N195)))</f>
        <v xml:space="preserve"> </v>
      </c>
      <c r="P195" s="53"/>
    </row>
    <row r="196" spans="1:28" ht="86.1" customHeight="1" x14ac:dyDescent="0.45">
      <c r="A196" s="296" t="s">
        <v>109</v>
      </c>
      <c r="B196" s="146" t="s">
        <v>113</v>
      </c>
      <c r="C196" s="54" t="s">
        <v>115</v>
      </c>
      <c r="D196" s="55" t="s">
        <v>201</v>
      </c>
      <c r="E196" s="55" t="s">
        <v>31</v>
      </c>
      <c r="F196" s="55" t="s">
        <v>35</v>
      </c>
      <c r="G196" s="55" t="s">
        <v>110</v>
      </c>
      <c r="H196" s="55" t="s">
        <v>43</v>
      </c>
      <c r="I196" s="55" t="s">
        <v>82</v>
      </c>
      <c r="J196" s="55" t="s">
        <v>83</v>
      </c>
      <c r="K196" s="56" t="s">
        <v>84</v>
      </c>
      <c r="L196" s="187" t="s">
        <v>229</v>
      </c>
      <c r="M196" s="298" t="s">
        <v>66</v>
      </c>
      <c r="N196" s="299"/>
      <c r="O196" s="300"/>
      <c r="P196" s="48"/>
    </row>
    <row r="197" spans="1:28" ht="17.100000000000001" customHeight="1" x14ac:dyDescent="0.45">
      <c r="A197" s="296"/>
      <c r="B197" s="151"/>
      <c r="C197" s="139">
        <v>1</v>
      </c>
      <c r="D197" s="19"/>
      <c r="E197" s="20"/>
      <c r="F197" s="21"/>
      <c r="G197" s="22"/>
      <c r="H197" s="57" t="str">
        <f>IF(ISBLANK(G197)," ",(G197+1))</f>
        <v xml:space="preserve"> </v>
      </c>
      <c r="I197" s="22"/>
      <c r="J197" s="58" t="str">
        <f>IF(ISBLANK(I197)," ",DATEDIF(G197,I197,"d"))</f>
        <v xml:space="preserve"> </v>
      </c>
      <c r="K197" s="59" t="str">
        <f>IF(ISBLANK(G197)," ",(H197+29))</f>
        <v xml:space="preserve"> </v>
      </c>
      <c r="L197" s="60" t="str">
        <f>IF(ISBLANK(D197),IF(ISBLANK(E197)," ",D197+E197),D197+E197)</f>
        <v xml:space="preserve"> </v>
      </c>
      <c r="M197" s="61"/>
      <c r="N197" s="62"/>
      <c r="O197" s="63"/>
      <c r="P197" s="48"/>
      <c r="Q197" s="48"/>
      <c r="R197" s="48"/>
      <c r="S197" s="48"/>
      <c r="T197" s="48"/>
      <c r="U197" s="48"/>
      <c r="V197" s="48"/>
      <c r="W197" s="48"/>
      <c r="X197" s="48"/>
      <c r="Y197" s="48"/>
      <c r="Z197" s="48"/>
      <c r="AA197"/>
      <c r="AB197"/>
    </row>
    <row r="198" spans="1:28" ht="17.100000000000001" customHeight="1" x14ac:dyDescent="0.45">
      <c r="A198" s="296"/>
      <c r="B198" s="151"/>
      <c r="C198" s="139">
        <f t="shared" ref="C198:C206" si="88">C197+1</f>
        <v>2</v>
      </c>
      <c r="D198" s="19"/>
      <c r="E198" s="20"/>
      <c r="F198" s="21"/>
      <c r="G198" s="22"/>
      <c r="H198" s="57" t="str">
        <f t="shared" ref="H198:H206" si="89">IF(ISBLANK(G198)," ",(G198+1))</f>
        <v xml:space="preserve"> </v>
      </c>
      <c r="I198" s="22"/>
      <c r="J198" s="58" t="str">
        <f t="shared" ref="J198:J206" si="90">IF(ISBLANK(I198)," ",DATEDIF(G198,I198,"d"))</f>
        <v xml:space="preserve"> </v>
      </c>
      <c r="K198" s="59" t="str">
        <f>IF(ISBLANK(G198)," ",(H198+29))</f>
        <v xml:space="preserve"> </v>
      </c>
      <c r="L198" s="60" t="str">
        <f t="shared" ref="L198:L206" si="91">IF(ISBLANK(D198),IF(ISBLANK(E198)," ",D198+E198),D198+E198)</f>
        <v xml:space="preserve"> </v>
      </c>
      <c r="M198" s="100"/>
      <c r="N198" s="101"/>
      <c r="O198" s="64"/>
      <c r="P198" s="48"/>
      <c r="Q198" s="48"/>
      <c r="R198" s="48"/>
      <c r="S198" s="48"/>
      <c r="T198" s="48"/>
      <c r="U198" s="48"/>
      <c r="V198" s="48"/>
      <c r="W198" s="48"/>
      <c r="X198" s="48"/>
      <c r="Y198" s="48"/>
      <c r="Z198" s="48"/>
      <c r="AA198"/>
      <c r="AB198"/>
    </row>
    <row r="199" spans="1:28" ht="17.100000000000001" customHeight="1" x14ac:dyDescent="0.45">
      <c r="A199" s="296"/>
      <c r="B199" s="151"/>
      <c r="C199" s="139">
        <f t="shared" si="88"/>
        <v>3</v>
      </c>
      <c r="D199" s="19"/>
      <c r="E199" s="20"/>
      <c r="F199" s="21"/>
      <c r="G199" s="116"/>
      <c r="H199" s="57" t="str">
        <f t="shared" si="89"/>
        <v xml:space="preserve"> </v>
      </c>
      <c r="I199" s="22"/>
      <c r="J199" s="58" t="str">
        <f t="shared" si="90"/>
        <v xml:space="preserve"> </v>
      </c>
      <c r="K199" s="59" t="str">
        <f t="shared" ref="K199" si="92">IF(ISBLANK(G199)," ",(H199+29))</f>
        <v xml:space="preserve"> </v>
      </c>
      <c r="L199" s="60" t="str">
        <f t="shared" si="91"/>
        <v xml:space="preserve"> </v>
      </c>
      <c r="M199" s="100"/>
      <c r="N199" s="101"/>
      <c r="O199" s="64"/>
      <c r="P199" s="48"/>
      <c r="Q199" s="48"/>
      <c r="R199" s="48"/>
      <c r="S199" s="48"/>
      <c r="T199" s="48"/>
      <c r="U199" s="48"/>
      <c r="V199" s="48"/>
      <c r="W199" s="48"/>
      <c r="X199" s="48"/>
      <c r="Y199" s="48"/>
      <c r="Z199" s="48"/>
      <c r="AA199"/>
      <c r="AB199"/>
    </row>
    <row r="200" spans="1:28" ht="17.100000000000001" customHeight="1" x14ac:dyDescent="0.45">
      <c r="A200" s="296"/>
      <c r="B200" s="151"/>
      <c r="C200" s="139">
        <f t="shared" si="88"/>
        <v>4</v>
      </c>
      <c r="D200" s="19"/>
      <c r="E200" s="20"/>
      <c r="F200" s="21"/>
      <c r="G200" s="22"/>
      <c r="H200" s="57" t="str">
        <f t="shared" si="89"/>
        <v xml:space="preserve"> </v>
      </c>
      <c r="I200" s="22"/>
      <c r="J200" s="58" t="str">
        <f t="shared" si="90"/>
        <v xml:space="preserve"> </v>
      </c>
      <c r="K200" s="59" t="str">
        <f>IF(ISBLANK(G200)," ",(H200+29))</f>
        <v xml:space="preserve"> </v>
      </c>
      <c r="L200" s="60" t="str">
        <f t="shared" si="91"/>
        <v xml:space="preserve"> </v>
      </c>
      <c r="M200" s="100"/>
      <c r="N200" s="101"/>
      <c r="O200" s="64"/>
      <c r="P200" s="48"/>
      <c r="Q200" s="48"/>
      <c r="R200" s="48"/>
      <c r="S200" s="48"/>
      <c r="T200" s="48"/>
      <c r="U200" s="48"/>
      <c r="V200" s="48"/>
      <c r="W200" s="48"/>
      <c r="X200" s="48"/>
      <c r="Y200" s="48"/>
      <c r="Z200" s="48"/>
      <c r="AA200"/>
      <c r="AB200"/>
    </row>
    <row r="201" spans="1:28" ht="17.100000000000001" customHeight="1" x14ac:dyDescent="0.45">
      <c r="A201" s="296"/>
      <c r="B201" s="151"/>
      <c r="C201" s="139">
        <f t="shared" si="88"/>
        <v>5</v>
      </c>
      <c r="D201" s="19"/>
      <c r="E201" s="20"/>
      <c r="F201" s="21"/>
      <c r="G201" s="22"/>
      <c r="H201" s="57" t="str">
        <f t="shared" si="89"/>
        <v xml:space="preserve"> </v>
      </c>
      <c r="I201" s="22"/>
      <c r="J201" s="58" t="str">
        <f t="shared" si="90"/>
        <v xml:space="preserve"> </v>
      </c>
      <c r="K201" s="59" t="str">
        <f t="shared" ref="K201:K206" si="93">IF(ISBLANK(G201)," ",(H201+29))</f>
        <v xml:space="preserve"> </v>
      </c>
      <c r="L201" s="60" t="str">
        <f t="shared" si="91"/>
        <v xml:space="preserve"> </v>
      </c>
      <c r="M201" s="100"/>
      <c r="N201" s="101"/>
      <c r="O201" s="64"/>
      <c r="P201" s="48"/>
      <c r="Q201" s="48"/>
      <c r="R201" s="48"/>
      <c r="S201" s="48"/>
      <c r="T201" s="48"/>
      <c r="U201" s="48"/>
      <c r="V201" s="48"/>
      <c r="W201" s="48"/>
      <c r="X201" s="48"/>
      <c r="Y201" s="48"/>
      <c r="Z201" s="48"/>
      <c r="AA201"/>
      <c r="AB201"/>
    </row>
    <row r="202" spans="1:28" ht="17.100000000000001" customHeight="1" x14ac:dyDescent="0.45">
      <c r="A202" s="296"/>
      <c r="B202" s="151"/>
      <c r="C202" s="139">
        <f t="shared" si="88"/>
        <v>6</v>
      </c>
      <c r="D202" s="19"/>
      <c r="E202" s="20"/>
      <c r="F202" s="21"/>
      <c r="G202" s="22"/>
      <c r="H202" s="57" t="str">
        <f t="shared" si="89"/>
        <v xml:space="preserve"> </v>
      </c>
      <c r="I202" s="22"/>
      <c r="J202" s="58" t="str">
        <f t="shared" si="90"/>
        <v xml:space="preserve"> </v>
      </c>
      <c r="K202" s="59" t="str">
        <f t="shared" si="93"/>
        <v xml:space="preserve"> </v>
      </c>
      <c r="L202" s="60" t="str">
        <f t="shared" si="91"/>
        <v xml:space="preserve"> </v>
      </c>
      <c r="M202" s="100"/>
      <c r="N202" s="101"/>
      <c r="O202" s="64"/>
      <c r="P202" s="48"/>
      <c r="Q202" s="48"/>
      <c r="R202" s="48"/>
      <c r="S202" s="48"/>
      <c r="T202" s="48"/>
      <c r="U202" s="48"/>
      <c r="V202" s="48"/>
      <c r="W202" s="48"/>
      <c r="X202" s="48"/>
      <c r="Y202" s="48"/>
      <c r="Z202" s="48"/>
      <c r="AA202"/>
      <c r="AB202"/>
    </row>
    <row r="203" spans="1:28" ht="17.100000000000001" customHeight="1" x14ac:dyDescent="0.45">
      <c r="A203" s="296"/>
      <c r="B203" s="151"/>
      <c r="C203" s="139">
        <f t="shared" si="88"/>
        <v>7</v>
      </c>
      <c r="D203" s="19"/>
      <c r="E203" s="20"/>
      <c r="F203" s="21"/>
      <c r="G203" s="22"/>
      <c r="H203" s="57" t="str">
        <f t="shared" si="89"/>
        <v xml:space="preserve"> </v>
      </c>
      <c r="I203" s="22"/>
      <c r="J203" s="58" t="str">
        <f t="shared" si="90"/>
        <v xml:space="preserve"> </v>
      </c>
      <c r="K203" s="59" t="str">
        <f t="shared" si="93"/>
        <v xml:space="preserve"> </v>
      </c>
      <c r="L203" s="60" t="str">
        <f t="shared" si="91"/>
        <v xml:space="preserve"> </v>
      </c>
      <c r="M203" s="100"/>
      <c r="N203" s="101"/>
      <c r="O203" s="64"/>
      <c r="P203" s="48"/>
      <c r="Q203" s="48"/>
      <c r="R203" s="48"/>
      <c r="S203" s="48"/>
      <c r="T203" s="48"/>
      <c r="U203" s="48"/>
      <c r="V203" s="48"/>
      <c r="W203" s="48"/>
      <c r="X203" s="48"/>
      <c r="Y203" s="48"/>
      <c r="Z203" s="48"/>
      <c r="AA203"/>
      <c r="AB203"/>
    </row>
    <row r="204" spans="1:28" ht="17.100000000000001" customHeight="1" x14ac:dyDescent="0.45">
      <c r="A204" s="296"/>
      <c r="B204" s="151"/>
      <c r="C204" s="139">
        <f t="shared" si="88"/>
        <v>8</v>
      </c>
      <c r="D204" s="19"/>
      <c r="E204" s="20"/>
      <c r="F204" s="21"/>
      <c r="G204" s="22"/>
      <c r="H204" s="57" t="str">
        <f t="shared" si="89"/>
        <v xml:space="preserve"> </v>
      </c>
      <c r="I204" s="22"/>
      <c r="J204" s="58" t="str">
        <f t="shared" si="90"/>
        <v xml:space="preserve"> </v>
      </c>
      <c r="K204" s="59" t="str">
        <f t="shared" si="93"/>
        <v xml:space="preserve"> </v>
      </c>
      <c r="L204" s="60" t="str">
        <f t="shared" si="91"/>
        <v xml:space="preserve"> </v>
      </c>
      <c r="M204" s="100"/>
      <c r="N204" s="101"/>
      <c r="O204" s="64"/>
      <c r="P204" s="48"/>
      <c r="Q204" s="48"/>
      <c r="R204" s="48"/>
      <c r="S204" s="48"/>
      <c r="T204" s="48"/>
      <c r="U204" s="48"/>
      <c r="V204" s="48"/>
      <c r="W204" s="48"/>
      <c r="X204" s="48"/>
      <c r="Y204" s="48"/>
      <c r="Z204" s="48"/>
      <c r="AA204"/>
      <c r="AB204"/>
    </row>
    <row r="205" spans="1:28" ht="17.100000000000001" customHeight="1" x14ac:dyDescent="0.45">
      <c r="A205" s="296"/>
      <c r="B205" s="151"/>
      <c r="C205" s="139">
        <f t="shared" si="88"/>
        <v>9</v>
      </c>
      <c r="D205" s="19"/>
      <c r="E205" s="20"/>
      <c r="F205" s="21"/>
      <c r="G205" s="22"/>
      <c r="H205" s="57" t="str">
        <f t="shared" si="89"/>
        <v xml:space="preserve"> </v>
      </c>
      <c r="I205" s="22"/>
      <c r="J205" s="58" t="str">
        <f t="shared" si="90"/>
        <v xml:space="preserve"> </v>
      </c>
      <c r="K205" s="59" t="str">
        <f t="shared" si="93"/>
        <v xml:space="preserve"> </v>
      </c>
      <c r="L205" s="60" t="str">
        <f t="shared" si="91"/>
        <v xml:space="preserve"> </v>
      </c>
      <c r="M205" s="100"/>
      <c r="N205" s="101"/>
      <c r="O205" s="64"/>
      <c r="P205" s="48"/>
      <c r="Q205" s="48"/>
      <c r="R205" s="48"/>
      <c r="S205" s="48"/>
    </row>
    <row r="206" spans="1:28" ht="17.100000000000001" customHeight="1" thickBot="1" x14ac:dyDescent="0.5">
      <c r="A206" s="297"/>
      <c r="B206" s="152"/>
      <c r="C206" s="140">
        <f t="shared" si="88"/>
        <v>10</v>
      </c>
      <c r="D206" s="23"/>
      <c r="E206" s="24"/>
      <c r="F206" s="102"/>
      <c r="G206" s="25"/>
      <c r="H206" s="103" t="str">
        <f t="shared" si="89"/>
        <v xml:space="preserve"> </v>
      </c>
      <c r="I206" s="25"/>
      <c r="J206" s="104" t="str">
        <f t="shared" si="90"/>
        <v xml:space="preserve"> </v>
      </c>
      <c r="K206" s="65" t="str">
        <f t="shared" si="93"/>
        <v xml:space="preserve"> </v>
      </c>
      <c r="L206" s="105" t="str">
        <f t="shared" si="91"/>
        <v xml:space="preserve"> </v>
      </c>
      <c r="M206" s="66"/>
      <c r="N206" s="67"/>
      <c r="O206" s="68"/>
      <c r="P206" s="48"/>
      <c r="Q206" s="48"/>
      <c r="R206" s="48"/>
      <c r="S206" s="48"/>
    </row>
    <row r="207" spans="1:28" ht="55.9" thickBot="1" x14ac:dyDescent="0.5">
      <c r="A207" s="112" t="s">
        <v>65</v>
      </c>
      <c r="B207" s="113" t="s">
        <v>112</v>
      </c>
      <c r="C207" s="114" t="s">
        <v>79</v>
      </c>
      <c r="D207" s="114" t="s">
        <v>107</v>
      </c>
      <c r="E207" s="114" t="s">
        <v>211</v>
      </c>
      <c r="F207" s="114" t="s">
        <v>81</v>
      </c>
      <c r="G207" s="114" t="s">
        <v>32</v>
      </c>
      <c r="H207" s="114" t="s">
        <v>68</v>
      </c>
      <c r="I207" s="114" t="s">
        <v>44</v>
      </c>
      <c r="J207" s="114" t="s">
        <v>33</v>
      </c>
      <c r="K207" s="114" t="s">
        <v>34</v>
      </c>
      <c r="L207" s="114" t="s">
        <v>228</v>
      </c>
      <c r="M207" s="114" t="s">
        <v>229</v>
      </c>
      <c r="N207" s="114" t="s">
        <v>80</v>
      </c>
      <c r="O207" s="115" t="s">
        <v>69</v>
      </c>
      <c r="P207" s="48"/>
    </row>
    <row r="208" spans="1:28" ht="21" customHeight="1" x14ac:dyDescent="0.5">
      <c r="A208" s="81">
        <f>A195+1</f>
        <v>16</v>
      </c>
      <c r="B208" s="181"/>
      <c r="C208" s="174"/>
      <c r="D208" s="85" t="str">
        <f t="shared" ref="D208" si="94">IF(ISBLANK(C208)," ",C208/$K$8)</f>
        <v xml:space="preserve"> </v>
      </c>
      <c r="E208" s="17"/>
      <c r="F208" s="86" t="str">
        <f t="shared" ref="F208" si="95">IF((SUM(L210:L219))&gt;0,SUM(L210:L219)," ")</f>
        <v xml:space="preserve"> </v>
      </c>
      <c r="G208" s="17"/>
      <c r="H208" s="17"/>
      <c r="I208" s="17"/>
      <c r="J208" s="17"/>
      <c r="K208" s="18"/>
      <c r="L208" s="18"/>
      <c r="M208" s="52" t="str">
        <f>IF(ISBLANK(C208)," ",IF(SUM(D210:E219)+SUM(G208:H208)+SUM(J208:L208)&gt;(D208*$K$8*$G$8),(D208*$K$8*$G$8),SUM(D210:E219)+SUM(G208:H208)+SUM(J208:L208)))</f>
        <v xml:space="preserve"> </v>
      </c>
      <c r="N208" s="26"/>
      <c r="O208" s="106" t="str">
        <f>IF(ISBLANK(N208)," ",IF(M208="0,00","0,00",MIN(IF(SUM(750/$O$8*M208)&gt;750,750,SUM(750/$O$8*M208)),N208)))</f>
        <v xml:space="preserve"> </v>
      </c>
      <c r="P208" s="53"/>
    </row>
    <row r="209" spans="1:28" ht="86.1" customHeight="1" x14ac:dyDescent="0.45">
      <c r="A209" s="291" t="s">
        <v>109</v>
      </c>
      <c r="B209" s="120" t="s">
        <v>113</v>
      </c>
      <c r="C209" s="82" t="s">
        <v>115</v>
      </c>
      <c r="D209" s="83" t="s">
        <v>201</v>
      </c>
      <c r="E209" s="83" t="s">
        <v>31</v>
      </c>
      <c r="F209" s="83" t="s">
        <v>35</v>
      </c>
      <c r="G209" s="83" t="s">
        <v>110</v>
      </c>
      <c r="H209" s="83" t="s">
        <v>43</v>
      </c>
      <c r="I209" s="83" t="s">
        <v>82</v>
      </c>
      <c r="J209" s="83" t="s">
        <v>83</v>
      </c>
      <c r="K209" s="84" t="s">
        <v>84</v>
      </c>
      <c r="L209" s="188" t="s">
        <v>229</v>
      </c>
      <c r="M209" s="293" t="s">
        <v>66</v>
      </c>
      <c r="N209" s="294"/>
      <c r="O209" s="295"/>
      <c r="P209" s="48"/>
    </row>
    <row r="210" spans="1:28" ht="17.100000000000001" customHeight="1" x14ac:dyDescent="0.45">
      <c r="A210" s="291"/>
      <c r="B210" s="151"/>
      <c r="C210" s="141">
        <v>1</v>
      </c>
      <c r="D210" s="19"/>
      <c r="E210" s="20"/>
      <c r="F210" s="21"/>
      <c r="G210" s="22"/>
      <c r="H210" s="87" t="str">
        <f t="shared" ref="H210:H219" si="96">IF(ISBLANK(G210)," ",(G210+1))</f>
        <v xml:space="preserve"> </v>
      </c>
      <c r="I210" s="22"/>
      <c r="J210" s="88" t="str">
        <f t="shared" ref="J210:J219" si="97">IF(ISBLANK(I210)," ",DATEDIF(G210,I210,"d"))</f>
        <v xml:space="preserve"> </v>
      </c>
      <c r="K210" s="89" t="str">
        <f t="shared" ref="K210:K219" si="98">IF(ISBLANK(G210)," ",(H210+29))</f>
        <v xml:space="preserve"> </v>
      </c>
      <c r="L210" s="90" t="str">
        <f t="shared" ref="L210:L219" si="99">IF(ISBLANK(D210),IF(ISBLANK(E210)," ",D210+E210),D210+E210)</f>
        <v xml:space="preserve"> </v>
      </c>
      <c r="M210" s="91"/>
      <c r="N210" s="92"/>
      <c r="O210" s="93"/>
      <c r="P210" s="48"/>
      <c r="Q210" s="48"/>
      <c r="R210" s="48"/>
      <c r="S210" s="48"/>
      <c r="T210" s="48"/>
      <c r="U210" s="48"/>
      <c r="V210" s="48"/>
      <c r="W210" s="48"/>
      <c r="X210" s="48"/>
      <c r="Y210" s="48"/>
      <c r="Z210" s="48"/>
      <c r="AA210"/>
      <c r="AB210"/>
    </row>
    <row r="211" spans="1:28" ht="17.100000000000001" customHeight="1" x14ac:dyDescent="0.45">
      <c r="A211" s="291"/>
      <c r="B211" s="151"/>
      <c r="C211" s="141">
        <f t="shared" ref="C211:C219" si="100">C210+1</f>
        <v>2</v>
      </c>
      <c r="D211" s="19"/>
      <c r="E211" s="20"/>
      <c r="F211" s="21"/>
      <c r="G211" s="22"/>
      <c r="H211" s="87" t="str">
        <f t="shared" si="96"/>
        <v xml:space="preserve"> </v>
      </c>
      <c r="I211" s="22"/>
      <c r="J211" s="88" t="str">
        <f t="shared" si="97"/>
        <v xml:space="preserve"> </v>
      </c>
      <c r="K211" s="89" t="str">
        <f t="shared" si="98"/>
        <v xml:space="preserve"> </v>
      </c>
      <c r="L211" s="90" t="str">
        <f t="shared" si="99"/>
        <v xml:space="preserve"> </v>
      </c>
      <c r="M211" s="107"/>
      <c r="N211" s="108"/>
      <c r="O211" s="94"/>
      <c r="P211" s="48"/>
      <c r="Q211" s="48"/>
      <c r="R211" s="48"/>
      <c r="S211" s="48"/>
      <c r="T211" s="48"/>
      <c r="U211" s="48"/>
      <c r="V211" s="48"/>
      <c r="W211" s="48"/>
      <c r="X211" s="48"/>
      <c r="Y211" s="48"/>
      <c r="Z211" s="48"/>
      <c r="AA211"/>
      <c r="AB211"/>
    </row>
    <row r="212" spans="1:28" ht="17.100000000000001" customHeight="1" x14ac:dyDescent="0.45">
      <c r="A212" s="291"/>
      <c r="B212" s="151"/>
      <c r="C212" s="141">
        <f t="shared" si="100"/>
        <v>3</v>
      </c>
      <c r="D212" s="19"/>
      <c r="E212" s="20"/>
      <c r="F212" s="21"/>
      <c r="G212" s="22"/>
      <c r="H212" s="87" t="str">
        <f t="shared" si="96"/>
        <v xml:space="preserve"> </v>
      </c>
      <c r="I212" s="22"/>
      <c r="J212" s="88" t="str">
        <f t="shared" si="97"/>
        <v xml:space="preserve"> </v>
      </c>
      <c r="K212" s="89" t="str">
        <f t="shared" si="98"/>
        <v xml:space="preserve"> </v>
      </c>
      <c r="L212" s="90" t="str">
        <f t="shared" si="99"/>
        <v xml:space="preserve"> </v>
      </c>
      <c r="M212" s="107"/>
      <c r="N212" s="108"/>
      <c r="O212" s="94"/>
      <c r="P212" s="48"/>
      <c r="Q212" s="48"/>
      <c r="R212" s="48"/>
      <c r="S212" s="48"/>
      <c r="T212" s="48"/>
      <c r="U212" s="48"/>
      <c r="V212" s="48"/>
      <c r="W212" s="48"/>
      <c r="X212" s="48"/>
      <c r="Y212" s="48"/>
      <c r="Z212" s="48"/>
      <c r="AA212"/>
      <c r="AB212"/>
    </row>
    <row r="213" spans="1:28" ht="17.100000000000001" customHeight="1" x14ac:dyDescent="0.45">
      <c r="A213" s="291"/>
      <c r="B213" s="151"/>
      <c r="C213" s="141">
        <f t="shared" si="100"/>
        <v>4</v>
      </c>
      <c r="D213" s="19"/>
      <c r="E213" s="20"/>
      <c r="F213" s="21"/>
      <c r="G213" s="22"/>
      <c r="H213" s="87" t="str">
        <f t="shared" si="96"/>
        <v xml:space="preserve"> </v>
      </c>
      <c r="I213" s="22"/>
      <c r="J213" s="88" t="str">
        <f t="shared" si="97"/>
        <v xml:space="preserve"> </v>
      </c>
      <c r="K213" s="89" t="str">
        <f t="shared" si="98"/>
        <v xml:space="preserve"> </v>
      </c>
      <c r="L213" s="90" t="str">
        <f t="shared" si="99"/>
        <v xml:space="preserve"> </v>
      </c>
      <c r="M213" s="107"/>
      <c r="N213" s="108"/>
      <c r="O213" s="94"/>
      <c r="P213" s="48"/>
      <c r="Q213" s="48"/>
      <c r="R213" s="48"/>
      <c r="S213" s="48"/>
      <c r="T213" s="48"/>
      <c r="U213" s="48"/>
      <c r="V213" s="48"/>
      <c r="W213" s="48"/>
      <c r="X213" s="48"/>
      <c r="Y213" s="48"/>
      <c r="Z213" s="48"/>
      <c r="AA213"/>
      <c r="AB213"/>
    </row>
    <row r="214" spans="1:28" ht="17.100000000000001" customHeight="1" x14ac:dyDescent="0.45">
      <c r="A214" s="291"/>
      <c r="B214" s="151"/>
      <c r="C214" s="141">
        <f t="shared" si="100"/>
        <v>5</v>
      </c>
      <c r="D214" s="19"/>
      <c r="E214" s="20"/>
      <c r="F214" s="21"/>
      <c r="G214" s="22"/>
      <c r="H214" s="87" t="str">
        <f t="shared" si="96"/>
        <v xml:space="preserve"> </v>
      </c>
      <c r="I214" s="22"/>
      <c r="J214" s="88" t="str">
        <f t="shared" si="97"/>
        <v xml:space="preserve"> </v>
      </c>
      <c r="K214" s="89" t="str">
        <f t="shared" si="98"/>
        <v xml:space="preserve"> </v>
      </c>
      <c r="L214" s="90" t="str">
        <f t="shared" si="99"/>
        <v xml:space="preserve"> </v>
      </c>
      <c r="M214" s="107"/>
      <c r="N214" s="108"/>
      <c r="O214" s="94"/>
      <c r="P214" s="48"/>
      <c r="Q214" s="48"/>
      <c r="R214" s="48"/>
      <c r="S214" s="48"/>
      <c r="T214" s="48"/>
      <c r="U214" s="48"/>
      <c r="V214" s="48"/>
      <c r="W214" s="48"/>
      <c r="X214" s="48"/>
      <c r="Y214" s="48"/>
      <c r="Z214" s="48"/>
      <c r="AA214"/>
      <c r="AB214"/>
    </row>
    <row r="215" spans="1:28" ht="17.100000000000001" customHeight="1" x14ac:dyDescent="0.45">
      <c r="A215" s="291"/>
      <c r="B215" s="151"/>
      <c r="C215" s="141">
        <f t="shared" si="100"/>
        <v>6</v>
      </c>
      <c r="D215" s="19"/>
      <c r="E215" s="20"/>
      <c r="F215" s="21"/>
      <c r="G215" s="22"/>
      <c r="H215" s="87" t="str">
        <f t="shared" si="96"/>
        <v xml:space="preserve"> </v>
      </c>
      <c r="I215" s="22"/>
      <c r="J215" s="88" t="str">
        <f t="shared" si="97"/>
        <v xml:space="preserve"> </v>
      </c>
      <c r="K215" s="89" t="str">
        <f t="shared" si="98"/>
        <v xml:space="preserve"> </v>
      </c>
      <c r="L215" s="90" t="str">
        <f t="shared" si="99"/>
        <v xml:space="preserve"> </v>
      </c>
      <c r="M215" s="107"/>
      <c r="N215" s="108"/>
      <c r="O215" s="94"/>
      <c r="P215" s="48"/>
      <c r="Q215" s="48"/>
      <c r="R215" s="48"/>
      <c r="S215" s="48"/>
      <c r="T215" s="48"/>
      <c r="U215" s="48"/>
      <c r="V215" s="48"/>
      <c r="W215" s="48"/>
      <c r="X215" s="48"/>
      <c r="Y215" s="48"/>
      <c r="Z215" s="48"/>
      <c r="AA215"/>
      <c r="AB215"/>
    </row>
    <row r="216" spans="1:28" ht="17.100000000000001" customHeight="1" x14ac:dyDescent="0.45">
      <c r="A216" s="291"/>
      <c r="B216" s="151"/>
      <c r="C216" s="141">
        <f t="shared" si="100"/>
        <v>7</v>
      </c>
      <c r="D216" s="19"/>
      <c r="E216" s="20"/>
      <c r="F216" s="21"/>
      <c r="G216" s="22"/>
      <c r="H216" s="87" t="str">
        <f t="shared" si="96"/>
        <v xml:space="preserve"> </v>
      </c>
      <c r="I216" s="22"/>
      <c r="J216" s="88" t="str">
        <f t="shared" si="97"/>
        <v xml:space="preserve"> </v>
      </c>
      <c r="K216" s="89" t="str">
        <f t="shared" si="98"/>
        <v xml:space="preserve"> </v>
      </c>
      <c r="L216" s="90" t="str">
        <f t="shared" si="99"/>
        <v xml:space="preserve"> </v>
      </c>
      <c r="M216" s="107"/>
      <c r="N216" s="108"/>
      <c r="O216" s="94"/>
      <c r="P216" s="48"/>
      <c r="Q216" s="48"/>
      <c r="R216" s="48"/>
      <c r="S216" s="48"/>
      <c r="T216" s="48"/>
      <c r="U216" s="48"/>
      <c r="V216" s="48"/>
      <c r="W216" s="48"/>
      <c r="X216" s="48"/>
      <c r="Y216" s="48"/>
      <c r="Z216" s="48"/>
      <c r="AA216"/>
      <c r="AB216"/>
    </row>
    <row r="217" spans="1:28" ht="17.100000000000001" customHeight="1" x14ac:dyDescent="0.45">
      <c r="A217" s="291"/>
      <c r="B217" s="151"/>
      <c r="C217" s="141">
        <f t="shared" si="100"/>
        <v>8</v>
      </c>
      <c r="D217" s="19"/>
      <c r="E217" s="20"/>
      <c r="F217" s="21"/>
      <c r="G217" s="22"/>
      <c r="H217" s="87" t="str">
        <f t="shared" si="96"/>
        <v xml:space="preserve"> </v>
      </c>
      <c r="I217" s="22"/>
      <c r="J217" s="88" t="str">
        <f t="shared" si="97"/>
        <v xml:space="preserve"> </v>
      </c>
      <c r="K217" s="89" t="str">
        <f t="shared" si="98"/>
        <v xml:space="preserve"> </v>
      </c>
      <c r="L217" s="90" t="str">
        <f t="shared" si="99"/>
        <v xml:space="preserve"> </v>
      </c>
      <c r="M217" s="107"/>
      <c r="N217" s="108"/>
      <c r="O217" s="94"/>
      <c r="P217" s="48"/>
      <c r="Q217" s="48"/>
      <c r="R217" s="48"/>
      <c r="S217" s="48"/>
      <c r="T217" s="48"/>
      <c r="U217" s="48"/>
      <c r="V217" s="48"/>
      <c r="W217" s="48"/>
      <c r="X217" s="48"/>
      <c r="Y217" s="48"/>
      <c r="Z217" s="48"/>
      <c r="AA217"/>
      <c r="AB217"/>
    </row>
    <row r="218" spans="1:28" ht="17.100000000000001" customHeight="1" x14ac:dyDescent="0.45">
      <c r="A218" s="291"/>
      <c r="B218" s="151"/>
      <c r="C218" s="141">
        <f t="shared" si="100"/>
        <v>9</v>
      </c>
      <c r="D218" s="19"/>
      <c r="E218" s="20"/>
      <c r="F218" s="21"/>
      <c r="G218" s="22"/>
      <c r="H218" s="87" t="str">
        <f t="shared" si="96"/>
        <v xml:space="preserve"> </v>
      </c>
      <c r="I218" s="22"/>
      <c r="J218" s="88" t="str">
        <f t="shared" si="97"/>
        <v xml:space="preserve"> </v>
      </c>
      <c r="K218" s="89" t="str">
        <f t="shared" si="98"/>
        <v xml:space="preserve"> </v>
      </c>
      <c r="L218" s="90" t="str">
        <f t="shared" si="99"/>
        <v xml:space="preserve"> </v>
      </c>
      <c r="M218" s="107"/>
      <c r="N218" s="108"/>
      <c r="O218" s="94"/>
      <c r="P218" s="48"/>
      <c r="Q218" s="48"/>
      <c r="R218" s="48"/>
      <c r="S218" s="48"/>
    </row>
    <row r="219" spans="1:28" ht="17.100000000000001" customHeight="1" thickBot="1" x14ac:dyDescent="0.5">
      <c r="A219" s="292"/>
      <c r="B219" s="152"/>
      <c r="C219" s="142">
        <f t="shared" si="100"/>
        <v>10</v>
      </c>
      <c r="D219" s="23"/>
      <c r="E219" s="24"/>
      <c r="F219" s="102"/>
      <c r="G219" s="25"/>
      <c r="H219" s="109" t="str">
        <f t="shared" si="96"/>
        <v xml:space="preserve"> </v>
      </c>
      <c r="I219" s="25"/>
      <c r="J219" s="110" t="str">
        <f t="shared" si="97"/>
        <v xml:space="preserve"> </v>
      </c>
      <c r="K219" s="95" t="str">
        <f t="shared" si="98"/>
        <v xml:space="preserve"> </v>
      </c>
      <c r="L219" s="111" t="str">
        <f t="shared" si="99"/>
        <v xml:space="preserve"> </v>
      </c>
      <c r="M219" s="96"/>
      <c r="N219" s="97"/>
      <c r="O219" s="98"/>
      <c r="P219" s="48"/>
      <c r="Q219" s="48"/>
      <c r="R219" s="48"/>
      <c r="S219" s="48"/>
    </row>
    <row r="220" spans="1:28" ht="55.9" thickBot="1" x14ac:dyDescent="0.5">
      <c r="A220" s="112" t="s">
        <v>65</v>
      </c>
      <c r="B220" s="113" t="s">
        <v>112</v>
      </c>
      <c r="C220" s="114" t="s">
        <v>79</v>
      </c>
      <c r="D220" s="114" t="s">
        <v>107</v>
      </c>
      <c r="E220" s="114" t="s">
        <v>211</v>
      </c>
      <c r="F220" s="114" t="s">
        <v>81</v>
      </c>
      <c r="G220" s="114" t="s">
        <v>32</v>
      </c>
      <c r="H220" s="114" t="s">
        <v>68</v>
      </c>
      <c r="I220" s="114" t="s">
        <v>44</v>
      </c>
      <c r="J220" s="114" t="s">
        <v>33</v>
      </c>
      <c r="K220" s="114" t="s">
        <v>34</v>
      </c>
      <c r="L220" s="114" t="s">
        <v>228</v>
      </c>
      <c r="M220" s="114" t="s">
        <v>229</v>
      </c>
      <c r="N220" s="114" t="s">
        <v>80</v>
      </c>
      <c r="O220" s="115" t="s">
        <v>69</v>
      </c>
      <c r="P220" s="48"/>
    </row>
    <row r="221" spans="1:28" ht="21" customHeight="1" x14ac:dyDescent="0.5">
      <c r="A221" s="49">
        <f>A208+1</f>
        <v>17</v>
      </c>
      <c r="B221" s="181"/>
      <c r="C221" s="174"/>
      <c r="D221" s="50" t="str">
        <f>IF(ISBLANK(C221)," ",C221/$K$8)</f>
        <v xml:space="preserve"> </v>
      </c>
      <c r="E221" s="17"/>
      <c r="F221" s="51" t="str">
        <f>IF((SUM(L223:L232))&gt;0,SUM(L223:L232)," ")</f>
        <v xml:space="preserve"> </v>
      </c>
      <c r="G221" s="17"/>
      <c r="H221" s="17"/>
      <c r="I221" s="17"/>
      <c r="J221" s="17"/>
      <c r="K221" s="18"/>
      <c r="L221" s="18"/>
      <c r="M221" s="52" t="str">
        <f>IF(ISBLANK(C221)," ",IF(SUM(D223:E232)+SUM(G221:H221)+SUM(J221:L221)&gt;(D221*$K$8*$G$8),(D221*$K$8*$G$8),SUM(D223:E232)+SUM(G221:H221)+SUM(J221:L221)))</f>
        <v xml:space="preserve"> </v>
      </c>
      <c r="N221" s="26"/>
      <c r="O221" s="99" t="str">
        <f>IF(ISBLANK(N221)," ",IF(M221="0,00","0,00",MIN(IF(SUM(750/$O$8*M221)&gt;750,750,SUM(750/$O$8*M221)),N221)))</f>
        <v xml:space="preserve"> </v>
      </c>
      <c r="P221" s="53"/>
    </row>
    <row r="222" spans="1:28" ht="86.1" customHeight="1" x14ac:dyDescent="0.45">
      <c r="A222" s="296" t="s">
        <v>109</v>
      </c>
      <c r="B222" s="146" t="s">
        <v>113</v>
      </c>
      <c r="C222" s="54" t="s">
        <v>115</v>
      </c>
      <c r="D222" s="55" t="s">
        <v>201</v>
      </c>
      <c r="E222" s="55" t="s">
        <v>31</v>
      </c>
      <c r="F222" s="55" t="s">
        <v>35</v>
      </c>
      <c r="G222" s="55" t="s">
        <v>110</v>
      </c>
      <c r="H222" s="55" t="s">
        <v>43</v>
      </c>
      <c r="I222" s="55" t="s">
        <v>82</v>
      </c>
      <c r="J222" s="55" t="s">
        <v>83</v>
      </c>
      <c r="K222" s="56" t="s">
        <v>84</v>
      </c>
      <c r="L222" s="187" t="s">
        <v>229</v>
      </c>
      <c r="M222" s="298" t="s">
        <v>66</v>
      </c>
      <c r="N222" s="299"/>
      <c r="O222" s="300"/>
      <c r="P222" s="48"/>
    </row>
    <row r="223" spans="1:28" ht="17.100000000000001" customHeight="1" x14ac:dyDescent="0.45">
      <c r="A223" s="296"/>
      <c r="B223" s="151"/>
      <c r="C223" s="139">
        <v>1</v>
      </c>
      <c r="D223" s="19"/>
      <c r="E223" s="20"/>
      <c r="F223" s="21"/>
      <c r="G223" s="22"/>
      <c r="H223" s="57" t="str">
        <f>IF(ISBLANK(G223)," ",(G223+1))</f>
        <v xml:space="preserve"> </v>
      </c>
      <c r="I223" s="22"/>
      <c r="J223" s="58" t="str">
        <f>IF(ISBLANK(I223)," ",DATEDIF(G223,I223,"d"))</f>
        <v xml:space="preserve"> </v>
      </c>
      <c r="K223" s="59" t="str">
        <f>IF(ISBLANK(G223)," ",(H223+29))</f>
        <v xml:space="preserve"> </v>
      </c>
      <c r="L223" s="60" t="str">
        <f>IF(ISBLANK(D223),IF(ISBLANK(E223)," ",D223+E223),D223+E223)</f>
        <v xml:space="preserve"> </v>
      </c>
      <c r="M223" s="61"/>
      <c r="N223" s="62"/>
      <c r="O223" s="63"/>
      <c r="P223" s="48"/>
      <c r="Q223" s="48"/>
      <c r="R223" s="48"/>
      <c r="S223" s="48"/>
      <c r="T223" s="48"/>
      <c r="U223" s="48"/>
      <c r="V223" s="48"/>
      <c r="W223" s="48"/>
      <c r="X223" s="48"/>
      <c r="Y223" s="48"/>
      <c r="Z223" s="48"/>
      <c r="AA223"/>
      <c r="AB223"/>
    </row>
    <row r="224" spans="1:28" ht="17.100000000000001" customHeight="1" x14ac:dyDescent="0.45">
      <c r="A224" s="296"/>
      <c r="B224" s="151"/>
      <c r="C224" s="139">
        <f t="shared" ref="C224:C232" si="101">C223+1</f>
        <v>2</v>
      </c>
      <c r="D224" s="19"/>
      <c r="E224" s="20"/>
      <c r="F224" s="21"/>
      <c r="G224" s="22"/>
      <c r="H224" s="57" t="str">
        <f t="shared" ref="H224:H232" si="102">IF(ISBLANK(G224)," ",(G224+1))</f>
        <v xml:space="preserve"> </v>
      </c>
      <c r="I224" s="22"/>
      <c r="J224" s="58" t="str">
        <f t="shared" ref="J224:J232" si="103">IF(ISBLANK(I224)," ",DATEDIF(G224,I224,"d"))</f>
        <v xml:space="preserve"> </v>
      </c>
      <c r="K224" s="59" t="str">
        <f>IF(ISBLANK(G224)," ",(H224+29))</f>
        <v xml:space="preserve"> </v>
      </c>
      <c r="L224" s="60" t="str">
        <f t="shared" ref="L224:L232" si="104">IF(ISBLANK(D224),IF(ISBLANK(E224)," ",D224+E224),D224+E224)</f>
        <v xml:space="preserve"> </v>
      </c>
      <c r="M224" s="100"/>
      <c r="N224" s="101"/>
      <c r="O224" s="64"/>
      <c r="P224" s="48"/>
      <c r="Q224" s="48"/>
      <c r="R224" s="48"/>
      <c r="S224" s="48"/>
      <c r="T224" s="48"/>
      <c r="U224" s="48"/>
      <c r="V224" s="48"/>
      <c r="W224" s="48"/>
      <c r="X224" s="48"/>
      <c r="Y224" s="48"/>
      <c r="Z224" s="48"/>
      <c r="AA224"/>
      <c r="AB224"/>
    </row>
    <row r="225" spans="1:28" ht="17.100000000000001" customHeight="1" x14ac:dyDescent="0.45">
      <c r="A225" s="296"/>
      <c r="B225" s="151"/>
      <c r="C225" s="139">
        <f t="shared" si="101"/>
        <v>3</v>
      </c>
      <c r="D225" s="19"/>
      <c r="E225" s="20"/>
      <c r="F225" s="21"/>
      <c r="G225" s="116"/>
      <c r="H225" s="57" t="str">
        <f t="shared" si="102"/>
        <v xml:space="preserve"> </v>
      </c>
      <c r="I225" s="22"/>
      <c r="J225" s="58" t="str">
        <f t="shared" si="103"/>
        <v xml:space="preserve"> </v>
      </c>
      <c r="K225" s="59" t="str">
        <f t="shared" ref="K225" si="105">IF(ISBLANK(G225)," ",(H225+29))</f>
        <v xml:space="preserve"> </v>
      </c>
      <c r="L225" s="60" t="str">
        <f t="shared" si="104"/>
        <v xml:space="preserve"> </v>
      </c>
      <c r="M225" s="100"/>
      <c r="N225" s="101"/>
      <c r="O225" s="64"/>
      <c r="P225" s="48"/>
      <c r="Q225" s="48"/>
      <c r="R225" s="48"/>
      <c r="S225" s="48"/>
      <c r="T225" s="48"/>
      <c r="U225" s="48"/>
      <c r="V225" s="48"/>
      <c r="W225" s="48"/>
      <c r="X225" s="48"/>
      <c r="Y225" s="48"/>
      <c r="Z225" s="48"/>
      <c r="AA225"/>
      <c r="AB225"/>
    </row>
    <row r="226" spans="1:28" ht="17.100000000000001" customHeight="1" x14ac:dyDescent="0.45">
      <c r="A226" s="296"/>
      <c r="B226" s="151"/>
      <c r="C226" s="139">
        <f t="shared" si="101"/>
        <v>4</v>
      </c>
      <c r="D226" s="19"/>
      <c r="E226" s="20"/>
      <c r="F226" s="21"/>
      <c r="G226" s="22"/>
      <c r="H226" s="57" t="str">
        <f t="shared" si="102"/>
        <v xml:space="preserve"> </v>
      </c>
      <c r="I226" s="22"/>
      <c r="J226" s="58" t="str">
        <f t="shared" si="103"/>
        <v xml:space="preserve"> </v>
      </c>
      <c r="K226" s="59" t="str">
        <f>IF(ISBLANK(G226)," ",(H226+29))</f>
        <v xml:space="preserve"> </v>
      </c>
      <c r="L226" s="60" t="str">
        <f t="shared" si="104"/>
        <v xml:space="preserve"> </v>
      </c>
      <c r="M226" s="100"/>
      <c r="N226" s="101"/>
      <c r="O226" s="64"/>
      <c r="P226" s="48"/>
      <c r="Q226" s="48"/>
      <c r="R226" s="48"/>
      <c r="S226" s="48"/>
      <c r="T226" s="48"/>
      <c r="U226" s="48"/>
      <c r="V226" s="48"/>
      <c r="W226" s="48"/>
      <c r="X226" s="48"/>
      <c r="Y226" s="48"/>
      <c r="Z226" s="48"/>
      <c r="AA226"/>
      <c r="AB226"/>
    </row>
    <row r="227" spans="1:28" ht="17.100000000000001" customHeight="1" x14ac:dyDescent="0.45">
      <c r="A227" s="296"/>
      <c r="B227" s="151"/>
      <c r="C227" s="139">
        <f t="shared" si="101"/>
        <v>5</v>
      </c>
      <c r="D227" s="19"/>
      <c r="E227" s="20"/>
      <c r="F227" s="21"/>
      <c r="G227" s="22"/>
      <c r="H227" s="57" t="str">
        <f t="shared" si="102"/>
        <v xml:space="preserve"> </v>
      </c>
      <c r="I227" s="22"/>
      <c r="J227" s="58" t="str">
        <f t="shared" si="103"/>
        <v xml:space="preserve"> </v>
      </c>
      <c r="K227" s="59" t="str">
        <f t="shared" ref="K227:K232" si="106">IF(ISBLANK(G227)," ",(H227+29))</f>
        <v xml:space="preserve"> </v>
      </c>
      <c r="L227" s="60" t="str">
        <f t="shared" si="104"/>
        <v xml:space="preserve"> </v>
      </c>
      <c r="M227" s="100"/>
      <c r="N227" s="101"/>
      <c r="O227" s="64"/>
      <c r="P227" s="48"/>
      <c r="Q227" s="48"/>
      <c r="R227" s="48"/>
      <c r="S227" s="48"/>
      <c r="T227" s="48"/>
      <c r="U227" s="48"/>
      <c r="V227" s="48"/>
      <c r="W227" s="48"/>
      <c r="X227" s="48"/>
      <c r="Y227" s="48"/>
      <c r="Z227" s="48"/>
      <c r="AA227"/>
      <c r="AB227"/>
    </row>
    <row r="228" spans="1:28" ht="17.100000000000001" customHeight="1" x14ac:dyDescent="0.45">
      <c r="A228" s="296"/>
      <c r="B228" s="151"/>
      <c r="C228" s="139">
        <f t="shared" si="101"/>
        <v>6</v>
      </c>
      <c r="D228" s="19"/>
      <c r="E228" s="20"/>
      <c r="F228" s="21"/>
      <c r="G228" s="22"/>
      <c r="H228" s="57" t="str">
        <f t="shared" si="102"/>
        <v xml:space="preserve"> </v>
      </c>
      <c r="I228" s="22"/>
      <c r="J228" s="58" t="str">
        <f t="shared" si="103"/>
        <v xml:space="preserve"> </v>
      </c>
      <c r="K228" s="59" t="str">
        <f t="shared" si="106"/>
        <v xml:space="preserve"> </v>
      </c>
      <c r="L228" s="60" t="str">
        <f t="shared" si="104"/>
        <v xml:space="preserve"> </v>
      </c>
      <c r="M228" s="100"/>
      <c r="N228" s="101"/>
      <c r="O228" s="64"/>
      <c r="P228" s="48"/>
      <c r="Q228" s="48"/>
      <c r="R228" s="48"/>
      <c r="S228" s="48"/>
      <c r="T228" s="48"/>
      <c r="U228" s="48"/>
      <c r="V228" s="48"/>
      <c r="W228" s="48"/>
      <c r="X228" s="48"/>
      <c r="Y228" s="48"/>
      <c r="Z228" s="48"/>
      <c r="AA228"/>
      <c r="AB228"/>
    </row>
    <row r="229" spans="1:28" ht="17.100000000000001" customHeight="1" x14ac:dyDescent="0.45">
      <c r="A229" s="296"/>
      <c r="B229" s="151"/>
      <c r="C229" s="139">
        <f t="shared" si="101"/>
        <v>7</v>
      </c>
      <c r="D229" s="19"/>
      <c r="E229" s="20"/>
      <c r="F229" s="21"/>
      <c r="G229" s="22"/>
      <c r="H229" s="57" t="str">
        <f t="shared" si="102"/>
        <v xml:space="preserve"> </v>
      </c>
      <c r="I229" s="22"/>
      <c r="J229" s="58" t="str">
        <f t="shared" si="103"/>
        <v xml:space="preserve"> </v>
      </c>
      <c r="K229" s="59" t="str">
        <f t="shared" si="106"/>
        <v xml:space="preserve"> </v>
      </c>
      <c r="L229" s="60" t="str">
        <f t="shared" si="104"/>
        <v xml:space="preserve"> </v>
      </c>
      <c r="M229" s="100"/>
      <c r="N229" s="101"/>
      <c r="O229" s="64"/>
      <c r="P229" s="48"/>
      <c r="Q229" s="48"/>
      <c r="R229" s="48"/>
      <c r="S229" s="48"/>
      <c r="T229" s="48"/>
      <c r="U229" s="48"/>
      <c r="V229" s="48"/>
      <c r="W229" s="48"/>
      <c r="X229" s="48"/>
      <c r="Y229" s="48"/>
      <c r="Z229" s="48"/>
      <c r="AA229"/>
      <c r="AB229"/>
    </row>
    <row r="230" spans="1:28" ht="17.100000000000001" customHeight="1" x14ac:dyDescent="0.45">
      <c r="A230" s="296"/>
      <c r="B230" s="151"/>
      <c r="C230" s="139">
        <f t="shared" si="101"/>
        <v>8</v>
      </c>
      <c r="D230" s="19"/>
      <c r="E230" s="20"/>
      <c r="F230" s="21"/>
      <c r="G230" s="22"/>
      <c r="H230" s="57" t="str">
        <f t="shared" si="102"/>
        <v xml:space="preserve"> </v>
      </c>
      <c r="I230" s="22"/>
      <c r="J230" s="58" t="str">
        <f t="shared" si="103"/>
        <v xml:space="preserve"> </v>
      </c>
      <c r="K230" s="59" t="str">
        <f t="shared" si="106"/>
        <v xml:space="preserve"> </v>
      </c>
      <c r="L230" s="60" t="str">
        <f t="shared" si="104"/>
        <v xml:space="preserve"> </v>
      </c>
      <c r="M230" s="100"/>
      <c r="N230" s="101"/>
      <c r="O230" s="64"/>
      <c r="P230" s="48"/>
      <c r="Q230" s="48"/>
      <c r="R230" s="48"/>
      <c r="S230" s="48"/>
      <c r="T230" s="48"/>
      <c r="U230" s="48"/>
      <c r="V230" s="48"/>
      <c r="W230" s="48"/>
      <c r="X230" s="48"/>
      <c r="Y230" s="48"/>
      <c r="Z230" s="48"/>
      <c r="AA230"/>
      <c r="AB230"/>
    </row>
    <row r="231" spans="1:28" ht="17.100000000000001" customHeight="1" x14ac:dyDescent="0.45">
      <c r="A231" s="296"/>
      <c r="B231" s="151"/>
      <c r="C231" s="139">
        <f t="shared" si="101"/>
        <v>9</v>
      </c>
      <c r="D231" s="19"/>
      <c r="E231" s="20"/>
      <c r="F231" s="21"/>
      <c r="G231" s="22"/>
      <c r="H231" s="57" t="str">
        <f t="shared" si="102"/>
        <v xml:space="preserve"> </v>
      </c>
      <c r="I231" s="22"/>
      <c r="J231" s="58" t="str">
        <f t="shared" si="103"/>
        <v xml:space="preserve"> </v>
      </c>
      <c r="K231" s="59" t="str">
        <f t="shared" si="106"/>
        <v xml:space="preserve"> </v>
      </c>
      <c r="L231" s="60" t="str">
        <f t="shared" si="104"/>
        <v xml:space="preserve"> </v>
      </c>
      <c r="M231" s="100"/>
      <c r="N231" s="101"/>
      <c r="O231" s="64"/>
      <c r="P231" s="48"/>
      <c r="Q231" s="48"/>
      <c r="R231" s="48"/>
      <c r="S231" s="48"/>
    </row>
    <row r="232" spans="1:28" ht="17.100000000000001" customHeight="1" thickBot="1" x14ac:dyDescent="0.5">
      <c r="A232" s="297"/>
      <c r="B232" s="152"/>
      <c r="C232" s="140">
        <f t="shared" si="101"/>
        <v>10</v>
      </c>
      <c r="D232" s="23"/>
      <c r="E232" s="24"/>
      <c r="F232" s="102"/>
      <c r="G232" s="25"/>
      <c r="H232" s="103" t="str">
        <f t="shared" si="102"/>
        <v xml:space="preserve"> </v>
      </c>
      <c r="I232" s="25"/>
      <c r="J232" s="104" t="str">
        <f t="shared" si="103"/>
        <v xml:space="preserve"> </v>
      </c>
      <c r="K232" s="65" t="str">
        <f t="shared" si="106"/>
        <v xml:space="preserve"> </v>
      </c>
      <c r="L232" s="105" t="str">
        <f t="shared" si="104"/>
        <v xml:space="preserve"> </v>
      </c>
      <c r="M232" s="66"/>
      <c r="N232" s="67"/>
      <c r="O232" s="68"/>
      <c r="P232" s="48"/>
      <c r="Q232" s="48"/>
      <c r="R232" s="48"/>
      <c r="S232" s="48"/>
    </row>
    <row r="233" spans="1:28" ht="55.9" thickBot="1" x14ac:dyDescent="0.5">
      <c r="A233" s="112" t="s">
        <v>65</v>
      </c>
      <c r="B233" s="113" t="s">
        <v>112</v>
      </c>
      <c r="C233" s="114" t="s">
        <v>79</v>
      </c>
      <c r="D233" s="114" t="s">
        <v>107</v>
      </c>
      <c r="E233" s="114" t="s">
        <v>211</v>
      </c>
      <c r="F233" s="114" t="s">
        <v>81</v>
      </c>
      <c r="G233" s="114" t="s">
        <v>32</v>
      </c>
      <c r="H233" s="114" t="s">
        <v>68</v>
      </c>
      <c r="I233" s="114" t="s">
        <v>44</v>
      </c>
      <c r="J233" s="114" t="s">
        <v>33</v>
      </c>
      <c r="K233" s="114" t="s">
        <v>34</v>
      </c>
      <c r="L233" s="114" t="s">
        <v>228</v>
      </c>
      <c r="M233" s="114" t="s">
        <v>229</v>
      </c>
      <c r="N233" s="114" t="s">
        <v>80</v>
      </c>
      <c r="O233" s="115" t="s">
        <v>69</v>
      </c>
      <c r="P233" s="48"/>
    </row>
    <row r="234" spans="1:28" ht="21" customHeight="1" x14ac:dyDescent="0.5">
      <c r="A234" s="81">
        <f>A221+1</f>
        <v>18</v>
      </c>
      <c r="B234" s="181"/>
      <c r="C234" s="174"/>
      <c r="D234" s="85" t="str">
        <f t="shared" ref="D234" si="107">IF(ISBLANK(C234)," ",C234/$K$8)</f>
        <v xml:space="preserve"> </v>
      </c>
      <c r="E234" s="17"/>
      <c r="F234" s="86" t="str">
        <f t="shared" ref="F234" si="108">IF((SUM(L236:L245))&gt;0,SUM(L236:L245)," ")</f>
        <v xml:space="preserve"> </v>
      </c>
      <c r="G234" s="17"/>
      <c r="H234" s="17"/>
      <c r="I234" s="17"/>
      <c r="J234" s="17"/>
      <c r="K234" s="18"/>
      <c r="L234" s="18"/>
      <c r="M234" s="52" t="str">
        <f>IF(ISBLANK(C234)," ",IF(SUM(D236:E245)+SUM(G234:H234)+SUM(J234:L234)&gt;(D234*$K$8*$G$8),(D234*$K$8*$G$8),SUM(D236:E245)+SUM(G234:H234)+SUM(J234:L234)))</f>
        <v xml:space="preserve"> </v>
      </c>
      <c r="N234" s="26"/>
      <c r="O234" s="106" t="str">
        <f>IF(ISBLANK(N234)," ",IF(M234="0,00","0,00",MIN(IF(SUM(750/$O$8*M234)&gt;750,750,SUM(750/$O$8*M234)),N234)))</f>
        <v xml:space="preserve"> </v>
      </c>
      <c r="P234" s="53"/>
    </row>
    <row r="235" spans="1:28" ht="86.1" customHeight="1" x14ac:dyDescent="0.45">
      <c r="A235" s="291" t="s">
        <v>109</v>
      </c>
      <c r="B235" s="120" t="s">
        <v>113</v>
      </c>
      <c r="C235" s="82" t="s">
        <v>115</v>
      </c>
      <c r="D235" s="83" t="s">
        <v>201</v>
      </c>
      <c r="E235" s="83" t="s">
        <v>31</v>
      </c>
      <c r="F235" s="83" t="s">
        <v>35</v>
      </c>
      <c r="G235" s="83" t="s">
        <v>110</v>
      </c>
      <c r="H235" s="83" t="s">
        <v>43</v>
      </c>
      <c r="I235" s="83" t="s">
        <v>82</v>
      </c>
      <c r="J235" s="83" t="s">
        <v>83</v>
      </c>
      <c r="K235" s="84" t="s">
        <v>84</v>
      </c>
      <c r="L235" s="188" t="s">
        <v>229</v>
      </c>
      <c r="M235" s="293" t="s">
        <v>66</v>
      </c>
      <c r="N235" s="294"/>
      <c r="O235" s="295"/>
      <c r="P235" s="48"/>
    </row>
    <row r="236" spans="1:28" ht="17.100000000000001" customHeight="1" x14ac:dyDescent="0.45">
      <c r="A236" s="291"/>
      <c r="B236" s="151"/>
      <c r="C236" s="141">
        <v>1</v>
      </c>
      <c r="D236" s="19"/>
      <c r="E236" s="20"/>
      <c r="F236" s="21"/>
      <c r="G236" s="22"/>
      <c r="H236" s="87" t="str">
        <f t="shared" ref="H236:H245" si="109">IF(ISBLANK(G236)," ",(G236+1))</f>
        <v xml:space="preserve"> </v>
      </c>
      <c r="I236" s="22"/>
      <c r="J236" s="88" t="str">
        <f t="shared" ref="J236:J245" si="110">IF(ISBLANK(I236)," ",DATEDIF(G236,I236,"d"))</f>
        <v xml:space="preserve"> </v>
      </c>
      <c r="K236" s="89" t="str">
        <f t="shared" ref="K236:K245" si="111">IF(ISBLANK(G236)," ",(H236+29))</f>
        <v xml:space="preserve"> </v>
      </c>
      <c r="L236" s="90" t="str">
        <f t="shared" ref="L236:L245" si="112">IF(ISBLANK(D236),IF(ISBLANK(E236)," ",D236+E236),D236+E236)</f>
        <v xml:space="preserve"> </v>
      </c>
      <c r="M236" s="91"/>
      <c r="N236" s="92"/>
      <c r="O236" s="93"/>
      <c r="P236" s="48"/>
      <c r="Q236" s="48"/>
      <c r="R236" s="48"/>
      <c r="S236" s="48"/>
      <c r="T236" s="48"/>
      <c r="U236" s="48"/>
      <c r="V236" s="48"/>
      <c r="W236" s="48"/>
      <c r="X236" s="48"/>
      <c r="Y236" s="48"/>
      <c r="Z236" s="48"/>
      <c r="AA236"/>
      <c r="AB236"/>
    </row>
    <row r="237" spans="1:28" ht="17.100000000000001" customHeight="1" x14ac:dyDescent="0.45">
      <c r="A237" s="291"/>
      <c r="B237" s="151"/>
      <c r="C237" s="141">
        <f t="shared" ref="C237:C245" si="113">C236+1</f>
        <v>2</v>
      </c>
      <c r="D237" s="19"/>
      <c r="E237" s="20"/>
      <c r="F237" s="21"/>
      <c r="G237" s="22"/>
      <c r="H237" s="87" t="str">
        <f t="shared" si="109"/>
        <v xml:space="preserve"> </v>
      </c>
      <c r="I237" s="22"/>
      <c r="J237" s="88" t="str">
        <f t="shared" si="110"/>
        <v xml:space="preserve"> </v>
      </c>
      <c r="K237" s="89" t="str">
        <f t="shared" si="111"/>
        <v xml:space="preserve"> </v>
      </c>
      <c r="L237" s="90" t="str">
        <f t="shared" si="112"/>
        <v xml:space="preserve"> </v>
      </c>
      <c r="M237" s="107"/>
      <c r="N237" s="108"/>
      <c r="O237" s="94"/>
      <c r="P237" s="48"/>
      <c r="Q237" s="48"/>
      <c r="R237" s="48"/>
      <c r="S237" s="48"/>
      <c r="T237" s="48"/>
      <c r="U237" s="48"/>
      <c r="V237" s="48"/>
      <c r="W237" s="48"/>
      <c r="X237" s="48"/>
      <c r="Y237" s="48"/>
      <c r="Z237" s="48"/>
      <c r="AA237"/>
      <c r="AB237"/>
    </row>
    <row r="238" spans="1:28" ht="17.100000000000001" customHeight="1" x14ac:dyDescent="0.45">
      <c r="A238" s="291"/>
      <c r="B238" s="151"/>
      <c r="C238" s="141">
        <f t="shared" si="113"/>
        <v>3</v>
      </c>
      <c r="D238" s="19"/>
      <c r="E238" s="20"/>
      <c r="F238" s="21"/>
      <c r="G238" s="22"/>
      <c r="H238" s="87" t="str">
        <f t="shared" si="109"/>
        <v xml:space="preserve"> </v>
      </c>
      <c r="I238" s="22"/>
      <c r="J238" s="88" t="str">
        <f t="shared" si="110"/>
        <v xml:space="preserve"> </v>
      </c>
      <c r="K238" s="89" t="str">
        <f t="shared" si="111"/>
        <v xml:space="preserve"> </v>
      </c>
      <c r="L238" s="90" t="str">
        <f t="shared" si="112"/>
        <v xml:space="preserve"> </v>
      </c>
      <c r="M238" s="107"/>
      <c r="N238" s="108"/>
      <c r="O238" s="94"/>
      <c r="P238" s="48"/>
      <c r="Q238" s="48"/>
      <c r="R238" s="48"/>
      <c r="S238" s="48"/>
      <c r="T238" s="48"/>
      <c r="U238" s="48"/>
      <c r="V238" s="48"/>
      <c r="W238" s="48"/>
      <c r="X238" s="48"/>
      <c r="Y238" s="48"/>
      <c r="Z238" s="48"/>
      <c r="AA238"/>
      <c r="AB238"/>
    </row>
    <row r="239" spans="1:28" ht="17.100000000000001" customHeight="1" x14ac:dyDescent="0.45">
      <c r="A239" s="291"/>
      <c r="B239" s="151"/>
      <c r="C239" s="141">
        <f t="shared" si="113"/>
        <v>4</v>
      </c>
      <c r="D239" s="19"/>
      <c r="E239" s="20"/>
      <c r="F239" s="21"/>
      <c r="G239" s="22"/>
      <c r="H239" s="87" t="str">
        <f t="shared" si="109"/>
        <v xml:space="preserve"> </v>
      </c>
      <c r="I239" s="22"/>
      <c r="J239" s="88" t="str">
        <f t="shared" si="110"/>
        <v xml:space="preserve"> </v>
      </c>
      <c r="K239" s="89" t="str">
        <f t="shared" si="111"/>
        <v xml:space="preserve"> </v>
      </c>
      <c r="L239" s="90" t="str">
        <f t="shared" si="112"/>
        <v xml:space="preserve"> </v>
      </c>
      <c r="M239" s="107"/>
      <c r="N239" s="108"/>
      <c r="O239" s="94"/>
      <c r="P239" s="48"/>
      <c r="Q239" s="48"/>
      <c r="R239" s="48"/>
      <c r="S239" s="48"/>
      <c r="T239" s="48"/>
      <c r="U239" s="48"/>
      <c r="V239" s="48"/>
      <c r="W239" s="48"/>
      <c r="X239" s="48"/>
      <c r="Y239" s="48"/>
      <c r="Z239" s="48"/>
      <c r="AA239"/>
      <c r="AB239"/>
    </row>
    <row r="240" spans="1:28" ht="17.100000000000001" customHeight="1" x14ac:dyDescent="0.45">
      <c r="A240" s="291"/>
      <c r="B240" s="151"/>
      <c r="C240" s="141">
        <f t="shared" si="113"/>
        <v>5</v>
      </c>
      <c r="D240" s="19"/>
      <c r="E240" s="20"/>
      <c r="F240" s="21"/>
      <c r="G240" s="22"/>
      <c r="H240" s="87" t="str">
        <f t="shared" si="109"/>
        <v xml:space="preserve"> </v>
      </c>
      <c r="I240" s="22"/>
      <c r="J240" s="88" t="str">
        <f t="shared" si="110"/>
        <v xml:space="preserve"> </v>
      </c>
      <c r="K240" s="89" t="str">
        <f t="shared" si="111"/>
        <v xml:space="preserve"> </v>
      </c>
      <c r="L240" s="90" t="str">
        <f t="shared" si="112"/>
        <v xml:space="preserve"> </v>
      </c>
      <c r="M240" s="107"/>
      <c r="N240" s="108"/>
      <c r="O240" s="94"/>
      <c r="P240" s="48"/>
      <c r="Q240" s="48"/>
      <c r="R240" s="48"/>
      <c r="S240" s="48"/>
      <c r="T240" s="48"/>
      <c r="U240" s="48"/>
      <c r="V240" s="48"/>
      <c r="W240" s="48"/>
      <c r="X240" s="48"/>
      <c r="Y240" s="48"/>
      <c r="Z240" s="48"/>
      <c r="AA240"/>
      <c r="AB240"/>
    </row>
    <row r="241" spans="1:28" ht="17.100000000000001" customHeight="1" x14ac:dyDescent="0.45">
      <c r="A241" s="291"/>
      <c r="B241" s="151"/>
      <c r="C241" s="141">
        <f t="shared" si="113"/>
        <v>6</v>
      </c>
      <c r="D241" s="19"/>
      <c r="E241" s="20"/>
      <c r="F241" s="21"/>
      <c r="G241" s="22"/>
      <c r="H241" s="87" t="str">
        <f t="shared" si="109"/>
        <v xml:space="preserve"> </v>
      </c>
      <c r="I241" s="22"/>
      <c r="J241" s="88" t="str">
        <f t="shared" si="110"/>
        <v xml:space="preserve"> </v>
      </c>
      <c r="K241" s="89" t="str">
        <f t="shared" si="111"/>
        <v xml:space="preserve"> </v>
      </c>
      <c r="L241" s="90" t="str">
        <f t="shared" si="112"/>
        <v xml:space="preserve"> </v>
      </c>
      <c r="M241" s="107"/>
      <c r="N241" s="108"/>
      <c r="O241" s="94"/>
      <c r="P241" s="48"/>
      <c r="Q241" s="48"/>
      <c r="R241" s="48"/>
      <c r="S241" s="48"/>
      <c r="T241" s="48"/>
      <c r="U241" s="48"/>
      <c r="V241" s="48"/>
      <c r="W241" s="48"/>
      <c r="X241" s="48"/>
      <c r="Y241" s="48"/>
      <c r="Z241" s="48"/>
      <c r="AA241"/>
      <c r="AB241"/>
    </row>
    <row r="242" spans="1:28" ht="17.100000000000001" customHeight="1" x14ac:dyDescent="0.45">
      <c r="A242" s="291"/>
      <c r="B242" s="151"/>
      <c r="C242" s="141">
        <f t="shared" si="113"/>
        <v>7</v>
      </c>
      <c r="D242" s="19"/>
      <c r="E242" s="20"/>
      <c r="F242" s="21"/>
      <c r="G242" s="22"/>
      <c r="H242" s="87" t="str">
        <f t="shared" si="109"/>
        <v xml:space="preserve"> </v>
      </c>
      <c r="I242" s="22"/>
      <c r="J242" s="88" t="str">
        <f t="shared" si="110"/>
        <v xml:space="preserve"> </v>
      </c>
      <c r="K242" s="89" t="str">
        <f t="shared" si="111"/>
        <v xml:space="preserve"> </v>
      </c>
      <c r="L242" s="90" t="str">
        <f t="shared" si="112"/>
        <v xml:space="preserve"> </v>
      </c>
      <c r="M242" s="107"/>
      <c r="N242" s="108"/>
      <c r="O242" s="94"/>
      <c r="P242" s="48"/>
      <c r="Q242" s="48"/>
      <c r="R242" s="48"/>
      <c r="S242" s="48"/>
      <c r="T242" s="48"/>
      <c r="U242" s="48"/>
      <c r="V242" s="48"/>
      <c r="W242" s="48"/>
      <c r="X242" s="48"/>
      <c r="Y242" s="48"/>
      <c r="Z242" s="48"/>
      <c r="AA242"/>
      <c r="AB242"/>
    </row>
    <row r="243" spans="1:28" ht="17.100000000000001" customHeight="1" x14ac:dyDescent="0.45">
      <c r="A243" s="291"/>
      <c r="B243" s="151"/>
      <c r="C243" s="141">
        <f t="shared" si="113"/>
        <v>8</v>
      </c>
      <c r="D243" s="19"/>
      <c r="E243" s="20"/>
      <c r="F243" s="21"/>
      <c r="G243" s="22"/>
      <c r="H243" s="87" t="str">
        <f t="shared" si="109"/>
        <v xml:space="preserve"> </v>
      </c>
      <c r="I243" s="22"/>
      <c r="J243" s="88" t="str">
        <f t="shared" si="110"/>
        <v xml:space="preserve"> </v>
      </c>
      <c r="K243" s="89" t="str">
        <f t="shared" si="111"/>
        <v xml:space="preserve"> </v>
      </c>
      <c r="L243" s="90" t="str">
        <f t="shared" si="112"/>
        <v xml:space="preserve"> </v>
      </c>
      <c r="M243" s="107"/>
      <c r="N243" s="108"/>
      <c r="O243" s="94"/>
      <c r="P243" s="48"/>
      <c r="Q243" s="48"/>
      <c r="R243" s="48"/>
      <c r="S243" s="48"/>
      <c r="T243" s="48"/>
      <c r="U243" s="48"/>
      <c r="V243" s="48"/>
      <c r="W243" s="48"/>
      <c r="X243" s="48"/>
      <c r="Y243" s="48"/>
      <c r="Z243" s="48"/>
      <c r="AA243"/>
      <c r="AB243"/>
    </row>
    <row r="244" spans="1:28" ht="17.100000000000001" customHeight="1" x14ac:dyDescent="0.45">
      <c r="A244" s="291"/>
      <c r="B244" s="151"/>
      <c r="C244" s="141">
        <f t="shared" si="113"/>
        <v>9</v>
      </c>
      <c r="D244" s="19"/>
      <c r="E244" s="20"/>
      <c r="F244" s="21"/>
      <c r="G244" s="22"/>
      <c r="H244" s="87" t="str">
        <f t="shared" si="109"/>
        <v xml:space="preserve"> </v>
      </c>
      <c r="I244" s="22"/>
      <c r="J244" s="88" t="str">
        <f t="shared" si="110"/>
        <v xml:space="preserve"> </v>
      </c>
      <c r="K244" s="89" t="str">
        <f t="shared" si="111"/>
        <v xml:space="preserve"> </v>
      </c>
      <c r="L244" s="90" t="str">
        <f t="shared" si="112"/>
        <v xml:space="preserve"> </v>
      </c>
      <c r="M244" s="107"/>
      <c r="N244" s="108"/>
      <c r="O244" s="94"/>
      <c r="P244" s="48"/>
      <c r="Q244" s="48"/>
      <c r="R244" s="48"/>
      <c r="S244" s="48"/>
    </row>
    <row r="245" spans="1:28" ht="17.100000000000001" customHeight="1" thickBot="1" x14ac:dyDescent="0.5">
      <c r="A245" s="292"/>
      <c r="B245" s="152"/>
      <c r="C245" s="142">
        <f t="shared" si="113"/>
        <v>10</v>
      </c>
      <c r="D245" s="23"/>
      <c r="E245" s="24"/>
      <c r="F245" s="102"/>
      <c r="G245" s="25"/>
      <c r="H245" s="109" t="str">
        <f t="shared" si="109"/>
        <v xml:space="preserve"> </v>
      </c>
      <c r="I245" s="25"/>
      <c r="J245" s="110" t="str">
        <f t="shared" si="110"/>
        <v xml:space="preserve"> </v>
      </c>
      <c r="K245" s="95" t="str">
        <f t="shared" si="111"/>
        <v xml:space="preserve"> </v>
      </c>
      <c r="L245" s="111" t="str">
        <f t="shared" si="112"/>
        <v xml:space="preserve"> </v>
      </c>
      <c r="M245" s="96"/>
      <c r="N245" s="97"/>
      <c r="O245" s="98"/>
      <c r="P245" s="48"/>
      <c r="Q245" s="48"/>
      <c r="R245" s="48"/>
      <c r="S245" s="48"/>
    </row>
    <row r="246" spans="1:28" ht="55.9" thickBot="1" x14ac:dyDescent="0.5">
      <c r="A246" s="112" t="s">
        <v>65</v>
      </c>
      <c r="B246" s="113" t="s">
        <v>112</v>
      </c>
      <c r="C246" s="114" t="s">
        <v>79</v>
      </c>
      <c r="D246" s="114" t="s">
        <v>107</v>
      </c>
      <c r="E246" s="114" t="s">
        <v>211</v>
      </c>
      <c r="F246" s="114" t="s">
        <v>81</v>
      </c>
      <c r="G246" s="114" t="s">
        <v>32</v>
      </c>
      <c r="H246" s="114" t="s">
        <v>68</v>
      </c>
      <c r="I246" s="114" t="s">
        <v>44</v>
      </c>
      <c r="J246" s="114" t="s">
        <v>33</v>
      </c>
      <c r="K246" s="114" t="s">
        <v>34</v>
      </c>
      <c r="L246" s="114" t="s">
        <v>228</v>
      </c>
      <c r="M246" s="114" t="s">
        <v>229</v>
      </c>
      <c r="N246" s="114" t="s">
        <v>80</v>
      </c>
      <c r="O246" s="115" t="s">
        <v>69</v>
      </c>
      <c r="P246" s="48"/>
    </row>
    <row r="247" spans="1:28" ht="21" customHeight="1" x14ac:dyDescent="0.5">
      <c r="A247" s="49">
        <f>A234+1</f>
        <v>19</v>
      </c>
      <c r="B247" s="181"/>
      <c r="C247" s="174"/>
      <c r="D247" s="50" t="str">
        <f>IF(ISBLANK(C247)," ",C247/$K$8)</f>
        <v xml:space="preserve"> </v>
      </c>
      <c r="E247" s="17"/>
      <c r="F247" s="51" t="str">
        <f>IF((SUM(L249:L258))&gt;0,SUM(L249:L258)," ")</f>
        <v xml:space="preserve"> </v>
      </c>
      <c r="G247" s="17"/>
      <c r="H247" s="17"/>
      <c r="I247" s="17"/>
      <c r="J247" s="17"/>
      <c r="K247" s="18"/>
      <c r="L247" s="18"/>
      <c r="M247" s="52" t="str">
        <f>IF(ISBLANK(C247)," ",IF(SUM(D249:E258)+SUM(G247:H247)+SUM(J247:L247)&gt;(D247*$K$8*$G$8),(D247*$K$8*$G$8),SUM(D249:E258)+SUM(G247:H247)+SUM(J247:L247)))</f>
        <v xml:space="preserve"> </v>
      </c>
      <c r="N247" s="26"/>
      <c r="O247" s="99" t="str">
        <f>IF(ISBLANK(N247)," ",IF(M247="0,00","0,00",MIN(IF(SUM(750/$O$8*M247)&gt;750,750,SUM(750/$O$8*M247)),N247)))</f>
        <v xml:space="preserve"> </v>
      </c>
      <c r="P247" s="53"/>
    </row>
    <row r="248" spans="1:28" ht="86.1" customHeight="1" x14ac:dyDescent="0.45">
      <c r="A248" s="296" t="s">
        <v>109</v>
      </c>
      <c r="B248" s="146" t="s">
        <v>113</v>
      </c>
      <c r="C248" s="54" t="s">
        <v>115</v>
      </c>
      <c r="D248" s="55" t="s">
        <v>201</v>
      </c>
      <c r="E248" s="55" t="s">
        <v>31</v>
      </c>
      <c r="F248" s="55" t="s">
        <v>35</v>
      </c>
      <c r="G248" s="55" t="s">
        <v>110</v>
      </c>
      <c r="H248" s="55" t="s">
        <v>43</v>
      </c>
      <c r="I248" s="55" t="s">
        <v>82</v>
      </c>
      <c r="J248" s="55" t="s">
        <v>83</v>
      </c>
      <c r="K248" s="56" t="s">
        <v>84</v>
      </c>
      <c r="L248" s="187" t="s">
        <v>229</v>
      </c>
      <c r="M248" s="298" t="s">
        <v>66</v>
      </c>
      <c r="N248" s="299"/>
      <c r="O248" s="300"/>
      <c r="P248" s="48"/>
    </row>
    <row r="249" spans="1:28" ht="17.100000000000001" customHeight="1" x14ac:dyDescent="0.45">
      <c r="A249" s="296"/>
      <c r="B249" s="151"/>
      <c r="C249" s="139">
        <v>1</v>
      </c>
      <c r="D249" s="19"/>
      <c r="E249" s="20"/>
      <c r="F249" s="21"/>
      <c r="G249" s="22"/>
      <c r="H249" s="57" t="str">
        <f>IF(ISBLANK(G249)," ",(G249+1))</f>
        <v xml:space="preserve"> </v>
      </c>
      <c r="I249" s="22"/>
      <c r="J249" s="58" t="str">
        <f>IF(ISBLANK(I249)," ",DATEDIF(G249,I249,"d"))</f>
        <v xml:space="preserve"> </v>
      </c>
      <c r="K249" s="59" t="str">
        <f>IF(ISBLANK(G249)," ",(H249+29))</f>
        <v xml:space="preserve"> </v>
      </c>
      <c r="L249" s="60" t="str">
        <f>IF(ISBLANK(D249),IF(ISBLANK(E249)," ",D249+E249),D249+E249)</f>
        <v xml:space="preserve"> </v>
      </c>
      <c r="M249" s="61"/>
      <c r="N249" s="62"/>
      <c r="O249" s="63"/>
      <c r="P249" s="48"/>
      <c r="Q249" s="48"/>
      <c r="R249" s="48"/>
      <c r="S249" s="48"/>
      <c r="T249" s="48"/>
      <c r="U249" s="48"/>
      <c r="V249" s="48"/>
      <c r="W249" s="48"/>
      <c r="X249" s="48"/>
      <c r="Y249" s="48"/>
      <c r="Z249" s="48"/>
      <c r="AA249"/>
      <c r="AB249"/>
    </row>
    <row r="250" spans="1:28" ht="17.100000000000001" customHeight="1" x14ac:dyDescent="0.45">
      <c r="A250" s="296"/>
      <c r="B250" s="151"/>
      <c r="C250" s="139">
        <f t="shared" ref="C250:C258" si="114">C249+1</f>
        <v>2</v>
      </c>
      <c r="D250" s="19"/>
      <c r="E250" s="20"/>
      <c r="F250" s="21"/>
      <c r="G250" s="22"/>
      <c r="H250" s="57" t="str">
        <f t="shared" ref="H250:H258" si="115">IF(ISBLANK(G250)," ",(G250+1))</f>
        <v xml:space="preserve"> </v>
      </c>
      <c r="I250" s="22"/>
      <c r="J250" s="58" t="str">
        <f t="shared" ref="J250:J258" si="116">IF(ISBLANK(I250)," ",DATEDIF(G250,I250,"d"))</f>
        <v xml:space="preserve"> </v>
      </c>
      <c r="K250" s="59" t="str">
        <f>IF(ISBLANK(G250)," ",(H250+29))</f>
        <v xml:space="preserve"> </v>
      </c>
      <c r="L250" s="60" t="str">
        <f t="shared" ref="L250:L258" si="117">IF(ISBLANK(D250),IF(ISBLANK(E250)," ",D250+E250),D250+E250)</f>
        <v xml:space="preserve"> </v>
      </c>
      <c r="M250" s="100"/>
      <c r="N250" s="101"/>
      <c r="O250" s="64"/>
      <c r="P250" s="48"/>
      <c r="Q250" s="48"/>
      <c r="R250" s="48"/>
      <c r="S250" s="48"/>
      <c r="T250" s="48"/>
      <c r="U250" s="48"/>
      <c r="V250" s="48"/>
      <c r="W250" s="48"/>
      <c r="X250" s="48"/>
      <c r="Y250" s="48"/>
      <c r="Z250" s="48"/>
      <c r="AA250"/>
      <c r="AB250"/>
    </row>
    <row r="251" spans="1:28" ht="17.100000000000001" customHeight="1" x14ac:dyDescent="0.45">
      <c r="A251" s="296"/>
      <c r="B251" s="151"/>
      <c r="C251" s="139">
        <f t="shared" si="114"/>
        <v>3</v>
      </c>
      <c r="D251" s="19"/>
      <c r="E251" s="20"/>
      <c r="F251" s="21"/>
      <c r="G251" s="116"/>
      <c r="H251" s="57" t="str">
        <f t="shared" si="115"/>
        <v xml:space="preserve"> </v>
      </c>
      <c r="I251" s="22"/>
      <c r="J251" s="58" t="str">
        <f t="shared" si="116"/>
        <v xml:space="preserve"> </v>
      </c>
      <c r="K251" s="59" t="str">
        <f t="shared" ref="K251" si="118">IF(ISBLANK(G251)," ",(H251+29))</f>
        <v xml:space="preserve"> </v>
      </c>
      <c r="L251" s="60" t="str">
        <f t="shared" si="117"/>
        <v xml:space="preserve"> </v>
      </c>
      <c r="M251" s="100"/>
      <c r="N251" s="101"/>
      <c r="O251" s="64"/>
      <c r="P251" s="48"/>
      <c r="Q251" s="48"/>
      <c r="R251" s="48"/>
      <c r="S251" s="48"/>
      <c r="T251" s="48"/>
      <c r="U251" s="48"/>
      <c r="V251" s="48"/>
      <c r="W251" s="48"/>
      <c r="X251" s="48"/>
      <c r="Y251" s="48"/>
      <c r="Z251" s="48"/>
      <c r="AA251"/>
      <c r="AB251"/>
    </row>
    <row r="252" spans="1:28" ht="17.100000000000001" customHeight="1" x14ac:dyDescent="0.45">
      <c r="A252" s="296"/>
      <c r="B252" s="151"/>
      <c r="C252" s="139">
        <f t="shared" si="114"/>
        <v>4</v>
      </c>
      <c r="D252" s="19"/>
      <c r="E252" s="20"/>
      <c r="F252" s="21"/>
      <c r="G252" s="22"/>
      <c r="H252" s="57" t="str">
        <f t="shared" si="115"/>
        <v xml:space="preserve"> </v>
      </c>
      <c r="I252" s="22"/>
      <c r="J252" s="58" t="str">
        <f t="shared" si="116"/>
        <v xml:space="preserve"> </v>
      </c>
      <c r="K252" s="59" t="str">
        <f>IF(ISBLANK(G252)," ",(H252+29))</f>
        <v xml:space="preserve"> </v>
      </c>
      <c r="L252" s="60" t="str">
        <f t="shared" si="117"/>
        <v xml:space="preserve"> </v>
      </c>
      <c r="M252" s="100"/>
      <c r="N252" s="101"/>
      <c r="O252" s="64"/>
      <c r="P252" s="48"/>
      <c r="Q252" s="48"/>
      <c r="R252" s="48"/>
      <c r="S252" s="48"/>
      <c r="T252" s="48"/>
      <c r="U252" s="48"/>
      <c r="V252" s="48"/>
      <c r="W252" s="48"/>
      <c r="X252" s="48"/>
      <c r="Y252" s="48"/>
      <c r="Z252" s="48"/>
      <c r="AA252"/>
      <c r="AB252"/>
    </row>
    <row r="253" spans="1:28" ht="17.100000000000001" customHeight="1" x14ac:dyDescent="0.45">
      <c r="A253" s="296"/>
      <c r="B253" s="151"/>
      <c r="C253" s="139">
        <f t="shared" si="114"/>
        <v>5</v>
      </c>
      <c r="D253" s="19"/>
      <c r="E253" s="20"/>
      <c r="F253" s="21"/>
      <c r="G253" s="22"/>
      <c r="H253" s="57" t="str">
        <f t="shared" si="115"/>
        <v xml:space="preserve"> </v>
      </c>
      <c r="I253" s="22"/>
      <c r="J253" s="58" t="str">
        <f t="shared" si="116"/>
        <v xml:space="preserve"> </v>
      </c>
      <c r="K253" s="59" t="str">
        <f t="shared" ref="K253:K258" si="119">IF(ISBLANK(G253)," ",(H253+29))</f>
        <v xml:space="preserve"> </v>
      </c>
      <c r="L253" s="60" t="str">
        <f t="shared" si="117"/>
        <v xml:space="preserve"> </v>
      </c>
      <c r="M253" s="100"/>
      <c r="N253" s="101"/>
      <c r="O253" s="64"/>
      <c r="P253" s="48"/>
      <c r="Q253" s="48"/>
      <c r="R253" s="48"/>
      <c r="S253" s="48"/>
      <c r="T253" s="48"/>
      <c r="U253" s="48"/>
      <c r="V253" s="48"/>
      <c r="W253" s="48"/>
      <c r="X253" s="48"/>
      <c r="Y253" s="48"/>
      <c r="Z253" s="48"/>
      <c r="AA253"/>
      <c r="AB253"/>
    </row>
    <row r="254" spans="1:28" ht="17.100000000000001" customHeight="1" x14ac:dyDescent="0.45">
      <c r="A254" s="296"/>
      <c r="B254" s="151"/>
      <c r="C254" s="139">
        <f t="shared" si="114"/>
        <v>6</v>
      </c>
      <c r="D254" s="19"/>
      <c r="E254" s="20"/>
      <c r="F254" s="21"/>
      <c r="G254" s="22"/>
      <c r="H254" s="57" t="str">
        <f t="shared" si="115"/>
        <v xml:space="preserve"> </v>
      </c>
      <c r="I254" s="22"/>
      <c r="J254" s="58" t="str">
        <f t="shared" si="116"/>
        <v xml:space="preserve"> </v>
      </c>
      <c r="K254" s="59" t="str">
        <f t="shared" si="119"/>
        <v xml:space="preserve"> </v>
      </c>
      <c r="L254" s="60" t="str">
        <f t="shared" si="117"/>
        <v xml:space="preserve"> </v>
      </c>
      <c r="M254" s="100"/>
      <c r="N254" s="101"/>
      <c r="O254" s="64"/>
      <c r="P254" s="48"/>
      <c r="Q254" s="48"/>
      <c r="R254" s="48"/>
      <c r="S254" s="48"/>
      <c r="T254" s="48"/>
      <c r="U254" s="48"/>
      <c r="V254" s="48"/>
      <c r="W254" s="48"/>
      <c r="X254" s="48"/>
      <c r="Y254" s="48"/>
      <c r="Z254" s="48"/>
      <c r="AA254"/>
      <c r="AB254"/>
    </row>
    <row r="255" spans="1:28" ht="17.100000000000001" customHeight="1" x14ac:dyDescent="0.45">
      <c r="A255" s="296"/>
      <c r="B255" s="151"/>
      <c r="C255" s="139">
        <f t="shared" si="114"/>
        <v>7</v>
      </c>
      <c r="D255" s="19"/>
      <c r="E255" s="20"/>
      <c r="F255" s="21"/>
      <c r="G255" s="22"/>
      <c r="H255" s="57" t="str">
        <f t="shared" si="115"/>
        <v xml:space="preserve"> </v>
      </c>
      <c r="I255" s="22"/>
      <c r="J255" s="58" t="str">
        <f t="shared" si="116"/>
        <v xml:space="preserve"> </v>
      </c>
      <c r="K255" s="59" t="str">
        <f t="shared" si="119"/>
        <v xml:space="preserve"> </v>
      </c>
      <c r="L255" s="60" t="str">
        <f t="shared" si="117"/>
        <v xml:space="preserve"> </v>
      </c>
      <c r="M255" s="100"/>
      <c r="N255" s="101"/>
      <c r="O255" s="64"/>
      <c r="P255" s="48"/>
      <c r="Q255" s="48"/>
      <c r="R255" s="48"/>
      <c r="S255" s="48"/>
      <c r="T255" s="48"/>
      <c r="U255" s="48"/>
      <c r="V255" s="48"/>
      <c r="W255" s="48"/>
      <c r="X255" s="48"/>
      <c r="Y255" s="48"/>
      <c r="Z255" s="48"/>
      <c r="AA255"/>
      <c r="AB255"/>
    </row>
    <row r="256" spans="1:28" ht="17.100000000000001" customHeight="1" x14ac:dyDescent="0.45">
      <c r="A256" s="296"/>
      <c r="B256" s="151"/>
      <c r="C256" s="139">
        <f t="shared" si="114"/>
        <v>8</v>
      </c>
      <c r="D256" s="19"/>
      <c r="E256" s="20"/>
      <c r="F256" s="21"/>
      <c r="G256" s="22"/>
      <c r="H256" s="57" t="str">
        <f t="shared" si="115"/>
        <v xml:space="preserve"> </v>
      </c>
      <c r="I256" s="22"/>
      <c r="J256" s="58" t="str">
        <f t="shared" si="116"/>
        <v xml:space="preserve"> </v>
      </c>
      <c r="K256" s="59" t="str">
        <f t="shared" si="119"/>
        <v xml:space="preserve"> </v>
      </c>
      <c r="L256" s="60" t="str">
        <f t="shared" si="117"/>
        <v xml:space="preserve"> </v>
      </c>
      <c r="M256" s="100"/>
      <c r="N256" s="101"/>
      <c r="O256" s="64"/>
      <c r="P256" s="48"/>
      <c r="Q256" s="48"/>
      <c r="R256" s="48"/>
      <c r="S256" s="48"/>
      <c r="T256" s="48"/>
      <c r="U256" s="48"/>
      <c r="V256" s="48"/>
      <c r="W256" s="48"/>
      <c r="X256" s="48"/>
      <c r="Y256" s="48"/>
      <c r="Z256" s="48"/>
      <c r="AA256"/>
      <c r="AB256"/>
    </row>
    <row r="257" spans="1:28" ht="17.100000000000001" customHeight="1" x14ac:dyDescent="0.45">
      <c r="A257" s="296"/>
      <c r="B257" s="151"/>
      <c r="C257" s="139">
        <f t="shared" si="114"/>
        <v>9</v>
      </c>
      <c r="D257" s="19"/>
      <c r="E257" s="20"/>
      <c r="F257" s="21"/>
      <c r="G257" s="22"/>
      <c r="H257" s="57" t="str">
        <f t="shared" si="115"/>
        <v xml:space="preserve"> </v>
      </c>
      <c r="I257" s="22"/>
      <c r="J257" s="58" t="str">
        <f t="shared" si="116"/>
        <v xml:space="preserve"> </v>
      </c>
      <c r="K257" s="59" t="str">
        <f t="shared" si="119"/>
        <v xml:space="preserve"> </v>
      </c>
      <c r="L257" s="60" t="str">
        <f t="shared" si="117"/>
        <v xml:space="preserve"> </v>
      </c>
      <c r="M257" s="100"/>
      <c r="N257" s="101"/>
      <c r="O257" s="64"/>
      <c r="P257" s="48"/>
      <c r="Q257" s="48"/>
      <c r="R257" s="48"/>
      <c r="S257" s="48"/>
    </row>
    <row r="258" spans="1:28" ht="17.100000000000001" customHeight="1" thickBot="1" x14ac:dyDescent="0.5">
      <c r="A258" s="297"/>
      <c r="B258" s="152"/>
      <c r="C258" s="140">
        <f t="shared" si="114"/>
        <v>10</v>
      </c>
      <c r="D258" s="23"/>
      <c r="E258" s="24"/>
      <c r="F258" s="102"/>
      <c r="G258" s="25"/>
      <c r="H258" s="103" t="str">
        <f t="shared" si="115"/>
        <v xml:space="preserve"> </v>
      </c>
      <c r="I258" s="25"/>
      <c r="J258" s="104" t="str">
        <f t="shared" si="116"/>
        <v xml:space="preserve"> </v>
      </c>
      <c r="K258" s="65" t="str">
        <f t="shared" si="119"/>
        <v xml:space="preserve"> </v>
      </c>
      <c r="L258" s="105" t="str">
        <f t="shared" si="117"/>
        <v xml:space="preserve"> </v>
      </c>
      <c r="M258" s="66"/>
      <c r="N258" s="67"/>
      <c r="O258" s="68"/>
      <c r="P258" s="48"/>
      <c r="Q258" s="48"/>
      <c r="R258" s="48"/>
      <c r="S258" s="48"/>
    </row>
    <row r="259" spans="1:28" ht="55.9" thickBot="1" x14ac:dyDescent="0.5">
      <c r="A259" s="112" t="s">
        <v>65</v>
      </c>
      <c r="B259" s="113" t="s">
        <v>112</v>
      </c>
      <c r="C259" s="114" t="s">
        <v>79</v>
      </c>
      <c r="D259" s="114" t="s">
        <v>107</v>
      </c>
      <c r="E259" s="114" t="s">
        <v>211</v>
      </c>
      <c r="F259" s="114" t="s">
        <v>81</v>
      </c>
      <c r="G259" s="114" t="s">
        <v>32</v>
      </c>
      <c r="H259" s="114" t="s">
        <v>68</v>
      </c>
      <c r="I259" s="114" t="s">
        <v>44</v>
      </c>
      <c r="J259" s="114" t="s">
        <v>33</v>
      </c>
      <c r="K259" s="114" t="s">
        <v>34</v>
      </c>
      <c r="L259" s="114" t="s">
        <v>228</v>
      </c>
      <c r="M259" s="114" t="s">
        <v>229</v>
      </c>
      <c r="N259" s="114" t="s">
        <v>80</v>
      </c>
      <c r="O259" s="115" t="s">
        <v>69</v>
      </c>
      <c r="P259" s="48"/>
    </row>
    <row r="260" spans="1:28" ht="21" customHeight="1" x14ac:dyDescent="0.5">
      <c r="A260" s="81">
        <f>A247+1</f>
        <v>20</v>
      </c>
      <c r="B260" s="181"/>
      <c r="C260" s="174"/>
      <c r="D260" s="85" t="str">
        <f t="shared" ref="D260" si="120">IF(ISBLANK(C260)," ",C260/$K$8)</f>
        <v xml:space="preserve"> </v>
      </c>
      <c r="E260" s="17"/>
      <c r="F260" s="86" t="str">
        <f t="shared" ref="F260" si="121">IF((SUM(L262:L271))&gt;0,SUM(L262:L271)," ")</f>
        <v xml:space="preserve"> </v>
      </c>
      <c r="G260" s="17"/>
      <c r="H260" s="17"/>
      <c r="I260" s="17"/>
      <c r="J260" s="17"/>
      <c r="K260" s="18"/>
      <c r="L260" s="18"/>
      <c r="M260" s="52" t="str">
        <f>IF(ISBLANK(C260)," ",IF(SUM(D262:E271)+SUM(G260:H260)+SUM(J260:L260)&gt;(D260*$K$8*$G$8),(D260*$K$8*$G$8),SUM(D262:E271)+SUM(G260:H260)+SUM(J260:L260)))</f>
        <v xml:space="preserve"> </v>
      </c>
      <c r="N260" s="26"/>
      <c r="O260" s="106" t="str">
        <f>IF(ISBLANK(N260)," ",IF(M260="0,00","0,00",MIN(IF(SUM(750/$O$8*M260)&gt;750,750,SUM(750/$O$8*M260)),N260)))</f>
        <v xml:space="preserve"> </v>
      </c>
      <c r="P260" s="53"/>
    </row>
    <row r="261" spans="1:28" ht="86.1" customHeight="1" x14ac:dyDescent="0.45">
      <c r="A261" s="291" t="s">
        <v>109</v>
      </c>
      <c r="B261" s="120" t="s">
        <v>113</v>
      </c>
      <c r="C261" s="82" t="s">
        <v>115</v>
      </c>
      <c r="D261" s="83" t="s">
        <v>201</v>
      </c>
      <c r="E261" s="83" t="s">
        <v>31</v>
      </c>
      <c r="F261" s="83" t="s">
        <v>35</v>
      </c>
      <c r="G261" s="83" t="s">
        <v>110</v>
      </c>
      <c r="H261" s="83" t="s">
        <v>43</v>
      </c>
      <c r="I261" s="83" t="s">
        <v>82</v>
      </c>
      <c r="J261" s="83" t="s">
        <v>83</v>
      </c>
      <c r="K261" s="84" t="s">
        <v>84</v>
      </c>
      <c r="L261" s="188" t="s">
        <v>229</v>
      </c>
      <c r="M261" s="293" t="s">
        <v>66</v>
      </c>
      <c r="N261" s="294"/>
      <c r="O261" s="295"/>
      <c r="P261" s="48"/>
    </row>
    <row r="262" spans="1:28" ht="17.100000000000001" customHeight="1" x14ac:dyDescent="0.45">
      <c r="A262" s="291"/>
      <c r="B262" s="151"/>
      <c r="C262" s="141">
        <v>1</v>
      </c>
      <c r="D262" s="19"/>
      <c r="E262" s="20"/>
      <c r="F262" s="21"/>
      <c r="G262" s="22"/>
      <c r="H262" s="87" t="str">
        <f t="shared" ref="H262:H271" si="122">IF(ISBLANK(G262)," ",(G262+1))</f>
        <v xml:space="preserve"> </v>
      </c>
      <c r="I262" s="22"/>
      <c r="J262" s="88" t="str">
        <f t="shared" ref="J262:J271" si="123">IF(ISBLANK(I262)," ",DATEDIF(G262,I262,"d"))</f>
        <v xml:space="preserve"> </v>
      </c>
      <c r="K262" s="89" t="str">
        <f t="shared" ref="K262:K271" si="124">IF(ISBLANK(G262)," ",(H262+29))</f>
        <v xml:space="preserve"> </v>
      </c>
      <c r="L262" s="90" t="str">
        <f t="shared" ref="L262:L271" si="125">IF(ISBLANK(D262),IF(ISBLANK(E262)," ",D262+E262),D262+E262)</f>
        <v xml:space="preserve"> </v>
      </c>
      <c r="M262" s="91"/>
      <c r="N262" s="92"/>
      <c r="O262" s="93"/>
      <c r="P262" s="48"/>
      <c r="Q262" s="48"/>
      <c r="R262" s="48"/>
      <c r="S262" s="48"/>
      <c r="T262" s="48"/>
      <c r="U262" s="48"/>
      <c r="V262" s="48"/>
      <c r="W262" s="48"/>
      <c r="X262" s="48"/>
      <c r="Y262" s="48"/>
      <c r="Z262" s="48"/>
      <c r="AA262"/>
      <c r="AB262"/>
    </row>
    <row r="263" spans="1:28" ht="17.100000000000001" customHeight="1" x14ac:dyDescent="0.45">
      <c r="A263" s="291"/>
      <c r="B263" s="151"/>
      <c r="C263" s="141">
        <f t="shared" ref="C263:C271" si="126">C262+1</f>
        <v>2</v>
      </c>
      <c r="D263" s="19"/>
      <c r="E263" s="20"/>
      <c r="F263" s="21"/>
      <c r="G263" s="22"/>
      <c r="H263" s="87" t="str">
        <f t="shared" si="122"/>
        <v xml:space="preserve"> </v>
      </c>
      <c r="I263" s="22"/>
      <c r="J263" s="88" t="str">
        <f t="shared" si="123"/>
        <v xml:space="preserve"> </v>
      </c>
      <c r="K263" s="89" t="str">
        <f t="shared" si="124"/>
        <v xml:space="preserve"> </v>
      </c>
      <c r="L263" s="90" t="str">
        <f t="shared" si="125"/>
        <v xml:space="preserve"> </v>
      </c>
      <c r="M263" s="107"/>
      <c r="N263" s="108"/>
      <c r="O263" s="94"/>
      <c r="P263" s="48"/>
      <c r="Q263" s="48"/>
      <c r="R263" s="48"/>
      <c r="S263" s="48"/>
      <c r="T263" s="48"/>
      <c r="U263" s="48"/>
      <c r="V263" s="48"/>
      <c r="W263" s="48"/>
      <c r="X263" s="48"/>
      <c r="Y263" s="48"/>
      <c r="Z263" s="48"/>
      <c r="AA263"/>
      <c r="AB263"/>
    </row>
    <row r="264" spans="1:28" ht="17.100000000000001" customHeight="1" x14ac:dyDescent="0.45">
      <c r="A264" s="291"/>
      <c r="B264" s="151"/>
      <c r="C264" s="141">
        <f t="shared" si="126"/>
        <v>3</v>
      </c>
      <c r="D264" s="19"/>
      <c r="E264" s="20"/>
      <c r="F264" s="21"/>
      <c r="G264" s="22"/>
      <c r="H264" s="87" t="str">
        <f t="shared" si="122"/>
        <v xml:space="preserve"> </v>
      </c>
      <c r="I264" s="22"/>
      <c r="J264" s="88" t="str">
        <f t="shared" si="123"/>
        <v xml:space="preserve"> </v>
      </c>
      <c r="K264" s="89" t="str">
        <f t="shared" si="124"/>
        <v xml:space="preserve"> </v>
      </c>
      <c r="L264" s="90" t="str">
        <f t="shared" si="125"/>
        <v xml:space="preserve"> </v>
      </c>
      <c r="M264" s="107"/>
      <c r="N264" s="108"/>
      <c r="O264" s="94"/>
      <c r="P264" s="48"/>
      <c r="Q264" s="48"/>
      <c r="R264" s="48"/>
      <c r="S264" s="48"/>
      <c r="T264" s="48"/>
      <c r="U264" s="48"/>
      <c r="V264" s="48"/>
      <c r="W264" s="48"/>
      <c r="X264" s="48"/>
      <c r="Y264" s="48"/>
      <c r="Z264" s="48"/>
      <c r="AA264"/>
      <c r="AB264"/>
    </row>
    <row r="265" spans="1:28" ht="17.100000000000001" customHeight="1" x14ac:dyDescent="0.45">
      <c r="A265" s="291"/>
      <c r="B265" s="151"/>
      <c r="C265" s="141">
        <f t="shared" si="126"/>
        <v>4</v>
      </c>
      <c r="D265" s="19"/>
      <c r="E265" s="20"/>
      <c r="F265" s="21"/>
      <c r="G265" s="22"/>
      <c r="H265" s="87" t="str">
        <f t="shared" si="122"/>
        <v xml:space="preserve"> </v>
      </c>
      <c r="I265" s="22"/>
      <c r="J265" s="88" t="str">
        <f t="shared" si="123"/>
        <v xml:space="preserve"> </v>
      </c>
      <c r="K265" s="89" t="str">
        <f t="shared" si="124"/>
        <v xml:space="preserve"> </v>
      </c>
      <c r="L265" s="90" t="str">
        <f t="shared" si="125"/>
        <v xml:space="preserve"> </v>
      </c>
      <c r="M265" s="107"/>
      <c r="N265" s="108"/>
      <c r="O265" s="94"/>
      <c r="P265" s="48"/>
      <c r="Q265" s="48"/>
      <c r="R265" s="48"/>
      <c r="S265" s="48"/>
      <c r="T265" s="48"/>
      <c r="U265" s="48"/>
      <c r="V265" s="48"/>
      <c r="W265" s="48"/>
      <c r="X265" s="48"/>
      <c r="Y265" s="48"/>
      <c r="Z265" s="48"/>
      <c r="AA265"/>
      <c r="AB265"/>
    </row>
    <row r="266" spans="1:28" ht="17.100000000000001" customHeight="1" x14ac:dyDescent="0.45">
      <c r="A266" s="291"/>
      <c r="B266" s="151"/>
      <c r="C266" s="141">
        <f t="shared" si="126"/>
        <v>5</v>
      </c>
      <c r="D266" s="19"/>
      <c r="E266" s="20"/>
      <c r="F266" s="21"/>
      <c r="G266" s="22"/>
      <c r="H266" s="87" t="str">
        <f t="shared" si="122"/>
        <v xml:space="preserve"> </v>
      </c>
      <c r="I266" s="22"/>
      <c r="J266" s="88" t="str">
        <f t="shared" si="123"/>
        <v xml:space="preserve"> </v>
      </c>
      <c r="K266" s="89" t="str">
        <f t="shared" si="124"/>
        <v xml:space="preserve"> </v>
      </c>
      <c r="L266" s="90" t="str">
        <f t="shared" si="125"/>
        <v xml:space="preserve"> </v>
      </c>
      <c r="M266" s="107"/>
      <c r="N266" s="108"/>
      <c r="O266" s="94"/>
      <c r="P266" s="48"/>
      <c r="Q266" s="48"/>
      <c r="R266" s="48"/>
      <c r="S266" s="48"/>
      <c r="T266" s="48"/>
      <c r="U266" s="48"/>
      <c r="V266" s="48"/>
      <c r="W266" s="48"/>
      <c r="X266" s="48"/>
      <c r="Y266" s="48"/>
      <c r="Z266" s="48"/>
      <c r="AA266"/>
      <c r="AB266"/>
    </row>
    <row r="267" spans="1:28" ht="17.100000000000001" customHeight="1" x14ac:dyDescent="0.45">
      <c r="A267" s="291"/>
      <c r="B267" s="151"/>
      <c r="C267" s="141">
        <f t="shared" si="126"/>
        <v>6</v>
      </c>
      <c r="D267" s="19"/>
      <c r="E267" s="20"/>
      <c r="F267" s="21"/>
      <c r="G267" s="22"/>
      <c r="H267" s="87" t="str">
        <f t="shared" si="122"/>
        <v xml:space="preserve"> </v>
      </c>
      <c r="I267" s="22"/>
      <c r="J267" s="88" t="str">
        <f t="shared" si="123"/>
        <v xml:space="preserve"> </v>
      </c>
      <c r="K267" s="89" t="str">
        <f t="shared" si="124"/>
        <v xml:space="preserve"> </v>
      </c>
      <c r="L267" s="90" t="str">
        <f t="shared" si="125"/>
        <v xml:space="preserve"> </v>
      </c>
      <c r="M267" s="107"/>
      <c r="N267" s="108"/>
      <c r="O267" s="94"/>
      <c r="P267" s="48"/>
      <c r="Q267" s="48"/>
      <c r="R267" s="48"/>
      <c r="S267" s="48"/>
      <c r="T267" s="48"/>
      <c r="U267" s="48"/>
      <c r="V267" s="48"/>
      <c r="W267" s="48"/>
      <c r="X267" s="48"/>
      <c r="Y267" s="48"/>
      <c r="Z267" s="48"/>
      <c r="AA267"/>
      <c r="AB267"/>
    </row>
    <row r="268" spans="1:28" ht="17.100000000000001" customHeight="1" x14ac:dyDescent="0.45">
      <c r="A268" s="291"/>
      <c r="B268" s="151"/>
      <c r="C268" s="141">
        <f t="shared" si="126"/>
        <v>7</v>
      </c>
      <c r="D268" s="19"/>
      <c r="E268" s="20"/>
      <c r="F268" s="21"/>
      <c r="G268" s="22"/>
      <c r="H268" s="87" t="str">
        <f t="shared" si="122"/>
        <v xml:space="preserve"> </v>
      </c>
      <c r="I268" s="22"/>
      <c r="J268" s="88" t="str">
        <f t="shared" si="123"/>
        <v xml:space="preserve"> </v>
      </c>
      <c r="K268" s="89" t="str">
        <f t="shared" si="124"/>
        <v xml:space="preserve"> </v>
      </c>
      <c r="L268" s="90" t="str">
        <f t="shared" si="125"/>
        <v xml:space="preserve"> </v>
      </c>
      <c r="M268" s="107"/>
      <c r="N268" s="108"/>
      <c r="O268" s="94"/>
      <c r="P268" s="48"/>
      <c r="Q268" s="48"/>
      <c r="R268" s="48"/>
      <c r="S268" s="48"/>
      <c r="T268" s="48"/>
      <c r="U268" s="48"/>
      <c r="V268" s="48"/>
      <c r="W268" s="48"/>
      <c r="X268" s="48"/>
      <c r="Y268" s="48"/>
      <c r="Z268" s="48"/>
      <c r="AA268"/>
      <c r="AB268"/>
    </row>
    <row r="269" spans="1:28" ht="17.100000000000001" customHeight="1" x14ac:dyDescent="0.45">
      <c r="A269" s="291"/>
      <c r="B269" s="151"/>
      <c r="C269" s="141">
        <f t="shared" si="126"/>
        <v>8</v>
      </c>
      <c r="D269" s="19"/>
      <c r="E269" s="20"/>
      <c r="F269" s="21"/>
      <c r="G269" s="22"/>
      <c r="H269" s="87" t="str">
        <f t="shared" si="122"/>
        <v xml:space="preserve"> </v>
      </c>
      <c r="I269" s="22"/>
      <c r="J269" s="88" t="str">
        <f t="shared" si="123"/>
        <v xml:space="preserve"> </v>
      </c>
      <c r="K269" s="89" t="str">
        <f t="shared" si="124"/>
        <v xml:space="preserve"> </v>
      </c>
      <c r="L269" s="90" t="str">
        <f t="shared" si="125"/>
        <v xml:space="preserve"> </v>
      </c>
      <c r="M269" s="107"/>
      <c r="N269" s="108"/>
      <c r="O269" s="94"/>
      <c r="P269" s="48"/>
      <c r="Q269" s="48"/>
      <c r="R269" s="48"/>
      <c r="S269" s="48"/>
      <c r="T269" s="48"/>
      <c r="U269" s="48"/>
      <c r="V269" s="48"/>
      <c r="W269" s="48"/>
      <c r="X269" s="48"/>
      <c r="Y269" s="48"/>
      <c r="Z269" s="48"/>
      <c r="AA269"/>
      <c r="AB269"/>
    </row>
    <row r="270" spans="1:28" ht="17.100000000000001" customHeight="1" x14ac:dyDescent="0.45">
      <c r="A270" s="291"/>
      <c r="B270" s="151"/>
      <c r="C270" s="141">
        <f t="shared" si="126"/>
        <v>9</v>
      </c>
      <c r="D270" s="19"/>
      <c r="E270" s="20"/>
      <c r="F270" s="21"/>
      <c r="G270" s="22"/>
      <c r="H270" s="87" t="str">
        <f t="shared" si="122"/>
        <v xml:space="preserve"> </v>
      </c>
      <c r="I270" s="22"/>
      <c r="J270" s="88" t="str">
        <f t="shared" si="123"/>
        <v xml:space="preserve"> </v>
      </c>
      <c r="K270" s="89" t="str">
        <f t="shared" si="124"/>
        <v xml:space="preserve"> </v>
      </c>
      <c r="L270" s="90" t="str">
        <f t="shared" si="125"/>
        <v xml:space="preserve"> </v>
      </c>
      <c r="M270" s="107"/>
      <c r="N270" s="108"/>
      <c r="O270" s="94"/>
      <c r="P270" s="48"/>
      <c r="Q270" s="48"/>
      <c r="R270" s="48"/>
      <c r="S270" s="48"/>
    </row>
    <row r="271" spans="1:28" ht="17.100000000000001" customHeight="1" thickBot="1" x14ac:dyDescent="0.5">
      <c r="A271" s="292"/>
      <c r="B271" s="152"/>
      <c r="C271" s="142">
        <f t="shared" si="126"/>
        <v>10</v>
      </c>
      <c r="D271" s="23"/>
      <c r="E271" s="24"/>
      <c r="F271" s="102"/>
      <c r="G271" s="25"/>
      <c r="H271" s="109" t="str">
        <f t="shared" si="122"/>
        <v xml:space="preserve"> </v>
      </c>
      <c r="I271" s="25"/>
      <c r="J271" s="110" t="str">
        <f t="shared" si="123"/>
        <v xml:space="preserve"> </v>
      </c>
      <c r="K271" s="95" t="str">
        <f t="shared" si="124"/>
        <v xml:space="preserve"> </v>
      </c>
      <c r="L271" s="111" t="str">
        <f t="shared" si="125"/>
        <v xml:space="preserve"> </v>
      </c>
      <c r="M271" s="96"/>
      <c r="N271" s="97"/>
      <c r="O271" s="98"/>
      <c r="P271" s="48"/>
      <c r="Q271" s="48"/>
      <c r="R271" s="48"/>
      <c r="S271" s="48"/>
    </row>
    <row r="272" spans="1:28" ht="55.9" thickBot="1" x14ac:dyDescent="0.5">
      <c r="A272" s="112" t="s">
        <v>65</v>
      </c>
      <c r="B272" s="113" t="s">
        <v>112</v>
      </c>
      <c r="C272" s="114" t="s">
        <v>79</v>
      </c>
      <c r="D272" s="114" t="s">
        <v>107</v>
      </c>
      <c r="E272" s="114" t="s">
        <v>211</v>
      </c>
      <c r="F272" s="114" t="s">
        <v>81</v>
      </c>
      <c r="G272" s="114" t="s">
        <v>32</v>
      </c>
      <c r="H272" s="114" t="s">
        <v>68</v>
      </c>
      <c r="I272" s="114" t="s">
        <v>44</v>
      </c>
      <c r="J272" s="114" t="s">
        <v>33</v>
      </c>
      <c r="K272" s="114" t="s">
        <v>34</v>
      </c>
      <c r="L272" s="114" t="s">
        <v>228</v>
      </c>
      <c r="M272" s="114" t="s">
        <v>229</v>
      </c>
      <c r="N272" s="114" t="s">
        <v>80</v>
      </c>
      <c r="O272" s="115" t="s">
        <v>69</v>
      </c>
      <c r="P272" s="48"/>
    </row>
    <row r="273" spans="1:28" ht="21" customHeight="1" x14ac:dyDescent="0.5">
      <c r="A273" s="49">
        <f>A260+1</f>
        <v>21</v>
      </c>
      <c r="B273" s="181"/>
      <c r="C273" s="174"/>
      <c r="D273" s="50" t="str">
        <f>IF(ISBLANK(C273)," ",C273/$K$8)</f>
        <v xml:space="preserve"> </v>
      </c>
      <c r="E273" s="17"/>
      <c r="F273" s="51" t="str">
        <f>IF((SUM(L275:L284))&gt;0,SUM(L275:L284)," ")</f>
        <v xml:space="preserve"> </v>
      </c>
      <c r="G273" s="17"/>
      <c r="H273" s="17"/>
      <c r="I273" s="17"/>
      <c r="J273" s="17"/>
      <c r="K273" s="18"/>
      <c r="L273" s="18"/>
      <c r="M273" s="52" t="str">
        <f>IF(ISBLANK(C273)," ",IF(SUM(D275:E284)+SUM(G273:H273)+SUM(J273:L273)&gt;(D273*$K$8*$G$8),(D273*$K$8*$G$8),SUM(D275:E284)+SUM(G273:H273)+SUM(J273:L273)))</f>
        <v xml:space="preserve"> </v>
      </c>
      <c r="N273" s="26"/>
      <c r="O273" s="99" t="str">
        <f>IF(ISBLANK(N273)," ",IF(M273="0,00","0,00",MIN(IF(SUM(750/$O$8*M273)&gt;750,750,SUM(750/$O$8*M273)),N273)))</f>
        <v xml:space="preserve"> </v>
      </c>
      <c r="P273" s="53"/>
    </row>
    <row r="274" spans="1:28" ht="86.1" customHeight="1" x14ac:dyDescent="0.45">
      <c r="A274" s="296" t="s">
        <v>109</v>
      </c>
      <c r="B274" s="146" t="s">
        <v>113</v>
      </c>
      <c r="C274" s="54" t="s">
        <v>115</v>
      </c>
      <c r="D274" s="55" t="s">
        <v>201</v>
      </c>
      <c r="E274" s="55" t="s">
        <v>31</v>
      </c>
      <c r="F274" s="55" t="s">
        <v>35</v>
      </c>
      <c r="G274" s="55" t="s">
        <v>110</v>
      </c>
      <c r="H274" s="55" t="s">
        <v>43</v>
      </c>
      <c r="I274" s="55" t="s">
        <v>82</v>
      </c>
      <c r="J274" s="55" t="s">
        <v>83</v>
      </c>
      <c r="K274" s="56" t="s">
        <v>84</v>
      </c>
      <c r="L274" s="187" t="s">
        <v>229</v>
      </c>
      <c r="M274" s="298" t="s">
        <v>66</v>
      </c>
      <c r="N274" s="299"/>
      <c r="O274" s="300"/>
      <c r="P274" s="48"/>
    </row>
    <row r="275" spans="1:28" ht="17.100000000000001" customHeight="1" x14ac:dyDescent="0.45">
      <c r="A275" s="296"/>
      <c r="B275" s="151"/>
      <c r="C275" s="139">
        <v>1</v>
      </c>
      <c r="D275" s="19"/>
      <c r="E275" s="20"/>
      <c r="F275" s="21"/>
      <c r="G275" s="22"/>
      <c r="H275" s="57" t="str">
        <f>IF(ISBLANK(G275)," ",(G275+1))</f>
        <v xml:space="preserve"> </v>
      </c>
      <c r="I275" s="22"/>
      <c r="J275" s="58" t="str">
        <f>IF(ISBLANK(I275)," ",DATEDIF(G275,I275,"d"))</f>
        <v xml:space="preserve"> </v>
      </c>
      <c r="K275" s="59" t="str">
        <f>IF(ISBLANK(G275)," ",(H275+29))</f>
        <v xml:space="preserve"> </v>
      </c>
      <c r="L275" s="60" t="str">
        <f>IF(ISBLANK(D275),IF(ISBLANK(E275)," ",D275+E275),D275+E275)</f>
        <v xml:space="preserve"> </v>
      </c>
      <c r="M275" s="61"/>
      <c r="N275" s="62"/>
      <c r="O275" s="63"/>
      <c r="P275" s="48"/>
      <c r="Q275" s="48"/>
      <c r="R275" s="48"/>
      <c r="S275" s="48"/>
      <c r="T275" s="48"/>
      <c r="U275" s="48"/>
      <c r="V275" s="48"/>
      <c r="W275" s="48"/>
      <c r="X275" s="48"/>
      <c r="Y275" s="48"/>
      <c r="Z275" s="48"/>
      <c r="AA275"/>
      <c r="AB275"/>
    </row>
    <row r="276" spans="1:28" ht="17.100000000000001" customHeight="1" x14ac:dyDescent="0.45">
      <c r="A276" s="296"/>
      <c r="B276" s="151"/>
      <c r="C276" s="139">
        <f t="shared" ref="C276:C284" si="127">C275+1</f>
        <v>2</v>
      </c>
      <c r="D276" s="19"/>
      <c r="E276" s="20"/>
      <c r="F276" s="21"/>
      <c r="G276" s="22"/>
      <c r="H276" s="57" t="str">
        <f t="shared" ref="H276:H284" si="128">IF(ISBLANK(G276)," ",(G276+1))</f>
        <v xml:space="preserve"> </v>
      </c>
      <c r="I276" s="22"/>
      <c r="J276" s="58" t="str">
        <f t="shared" ref="J276:J284" si="129">IF(ISBLANK(I276)," ",DATEDIF(G276,I276,"d"))</f>
        <v xml:space="preserve"> </v>
      </c>
      <c r="K276" s="59" t="str">
        <f>IF(ISBLANK(G276)," ",(H276+29))</f>
        <v xml:space="preserve"> </v>
      </c>
      <c r="L276" s="60" t="str">
        <f t="shared" ref="L276:L284" si="130">IF(ISBLANK(D276),IF(ISBLANK(E276)," ",D276+E276),D276+E276)</f>
        <v xml:space="preserve"> </v>
      </c>
      <c r="M276" s="100"/>
      <c r="N276" s="101"/>
      <c r="O276" s="64"/>
      <c r="P276" s="48"/>
      <c r="Q276" s="48"/>
      <c r="R276" s="48"/>
      <c r="S276" s="48"/>
      <c r="T276" s="48"/>
      <c r="U276" s="48"/>
      <c r="V276" s="48"/>
      <c r="W276" s="48"/>
      <c r="X276" s="48"/>
      <c r="Y276" s="48"/>
      <c r="Z276" s="48"/>
      <c r="AA276"/>
      <c r="AB276"/>
    </row>
    <row r="277" spans="1:28" ht="17.100000000000001" customHeight="1" x14ac:dyDescent="0.45">
      <c r="A277" s="296"/>
      <c r="B277" s="151"/>
      <c r="C277" s="139">
        <f t="shared" si="127"/>
        <v>3</v>
      </c>
      <c r="D277" s="19"/>
      <c r="E277" s="20"/>
      <c r="F277" s="21"/>
      <c r="G277" s="116"/>
      <c r="H277" s="57" t="str">
        <f t="shared" si="128"/>
        <v xml:space="preserve"> </v>
      </c>
      <c r="I277" s="22"/>
      <c r="J277" s="58" t="str">
        <f t="shared" si="129"/>
        <v xml:space="preserve"> </v>
      </c>
      <c r="K277" s="59" t="str">
        <f t="shared" ref="K277" si="131">IF(ISBLANK(G277)," ",(H277+29))</f>
        <v xml:space="preserve"> </v>
      </c>
      <c r="L277" s="60" t="str">
        <f t="shared" si="130"/>
        <v xml:space="preserve"> </v>
      </c>
      <c r="M277" s="100"/>
      <c r="N277" s="101"/>
      <c r="O277" s="64"/>
      <c r="P277" s="48"/>
      <c r="Q277" s="48"/>
      <c r="R277" s="48"/>
      <c r="S277" s="48"/>
      <c r="T277" s="48"/>
      <c r="U277" s="48"/>
      <c r="V277" s="48"/>
      <c r="W277" s="48"/>
      <c r="X277" s="48"/>
      <c r="Y277" s="48"/>
      <c r="Z277" s="48"/>
      <c r="AA277"/>
      <c r="AB277"/>
    </row>
    <row r="278" spans="1:28" ht="17.100000000000001" customHeight="1" x14ac:dyDescent="0.45">
      <c r="A278" s="296"/>
      <c r="B278" s="151"/>
      <c r="C278" s="139">
        <f t="shared" si="127"/>
        <v>4</v>
      </c>
      <c r="D278" s="19"/>
      <c r="E278" s="20"/>
      <c r="F278" s="21"/>
      <c r="G278" s="22"/>
      <c r="H278" s="57" t="str">
        <f t="shared" si="128"/>
        <v xml:space="preserve"> </v>
      </c>
      <c r="I278" s="22"/>
      <c r="J278" s="58" t="str">
        <f t="shared" si="129"/>
        <v xml:space="preserve"> </v>
      </c>
      <c r="K278" s="59" t="str">
        <f>IF(ISBLANK(G278)," ",(H278+29))</f>
        <v xml:space="preserve"> </v>
      </c>
      <c r="L278" s="60" t="str">
        <f t="shared" si="130"/>
        <v xml:space="preserve"> </v>
      </c>
      <c r="M278" s="100"/>
      <c r="N278" s="101"/>
      <c r="O278" s="64"/>
      <c r="P278" s="48"/>
      <c r="Q278" s="48"/>
      <c r="R278" s="48"/>
      <c r="S278" s="48"/>
      <c r="T278" s="48"/>
      <c r="U278" s="48"/>
      <c r="V278" s="48"/>
      <c r="W278" s="48"/>
      <c r="X278" s="48"/>
      <c r="Y278" s="48"/>
      <c r="Z278" s="48"/>
      <c r="AA278"/>
      <c r="AB278"/>
    </row>
    <row r="279" spans="1:28" ht="17.100000000000001" customHeight="1" x14ac:dyDescent="0.45">
      <c r="A279" s="296"/>
      <c r="B279" s="151"/>
      <c r="C279" s="139">
        <f t="shared" si="127"/>
        <v>5</v>
      </c>
      <c r="D279" s="19"/>
      <c r="E279" s="20"/>
      <c r="F279" s="21"/>
      <c r="G279" s="22"/>
      <c r="H279" s="57" t="str">
        <f t="shared" si="128"/>
        <v xml:space="preserve"> </v>
      </c>
      <c r="I279" s="22"/>
      <c r="J279" s="58" t="str">
        <f t="shared" si="129"/>
        <v xml:space="preserve"> </v>
      </c>
      <c r="K279" s="59" t="str">
        <f t="shared" ref="K279:K284" si="132">IF(ISBLANK(G279)," ",(H279+29))</f>
        <v xml:space="preserve"> </v>
      </c>
      <c r="L279" s="60" t="str">
        <f t="shared" si="130"/>
        <v xml:space="preserve"> </v>
      </c>
      <c r="M279" s="100"/>
      <c r="N279" s="101"/>
      <c r="O279" s="64"/>
      <c r="P279" s="48"/>
      <c r="Q279" s="48"/>
      <c r="R279" s="48"/>
      <c r="S279" s="48"/>
      <c r="T279" s="48"/>
      <c r="U279" s="48"/>
      <c r="V279" s="48"/>
      <c r="W279" s="48"/>
      <c r="X279" s="48"/>
      <c r="Y279" s="48"/>
      <c r="Z279" s="48"/>
      <c r="AA279"/>
      <c r="AB279"/>
    </row>
    <row r="280" spans="1:28" ht="17.100000000000001" customHeight="1" x14ac:dyDescent="0.45">
      <c r="A280" s="296"/>
      <c r="B280" s="151"/>
      <c r="C280" s="139">
        <f t="shared" si="127"/>
        <v>6</v>
      </c>
      <c r="D280" s="19"/>
      <c r="E280" s="20"/>
      <c r="F280" s="21"/>
      <c r="G280" s="22"/>
      <c r="H280" s="57" t="str">
        <f t="shared" si="128"/>
        <v xml:space="preserve"> </v>
      </c>
      <c r="I280" s="22"/>
      <c r="J280" s="58" t="str">
        <f t="shared" si="129"/>
        <v xml:space="preserve"> </v>
      </c>
      <c r="K280" s="59" t="str">
        <f t="shared" si="132"/>
        <v xml:space="preserve"> </v>
      </c>
      <c r="L280" s="60" t="str">
        <f t="shared" si="130"/>
        <v xml:space="preserve"> </v>
      </c>
      <c r="M280" s="100"/>
      <c r="N280" s="101"/>
      <c r="O280" s="64"/>
      <c r="P280" s="48"/>
      <c r="Q280" s="48"/>
      <c r="R280" s="48"/>
      <c r="S280" s="48"/>
      <c r="T280" s="48"/>
      <c r="U280" s="48"/>
      <c r="V280" s="48"/>
      <c r="W280" s="48"/>
      <c r="X280" s="48"/>
      <c r="Y280" s="48"/>
      <c r="Z280" s="48"/>
      <c r="AA280"/>
      <c r="AB280"/>
    </row>
    <row r="281" spans="1:28" ht="17.100000000000001" customHeight="1" x14ac:dyDescent="0.45">
      <c r="A281" s="296"/>
      <c r="B281" s="151"/>
      <c r="C281" s="139">
        <f t="shared" si="127"/>
        <v>7</v>
      </c>
      <c r="D281" s="19"/>
      <c r="E281" s="20"/>
      <c r="F281" s="21"/>
      <c r="G281" s="22"/>
      <c r="H281" s="57" t="str">
        <f t="shared" si="128"/>
        <v xml:space="preserve"> </v>
      </c>
      <c r="I281" s="22"/>
      <c r="J281" s="58" t="str">
        <f t="shared" si="129"/>
        <v xml:space="preserve"> </v>
      </c>
      <c r="K281" s="59" t="str">
        <f t="shared" si="132"/>
        <v xml:space="preserve"> </v>
      </c>
      <c r="L281" s="60" t="str">
        <f t="shared" si="130"/>
        <v xml:space="preserve"> </v>
      </c>
      <c r="M281" s="100"/>
      <c r="N281" s="101"/>
      <c r="O281" s="64"/>
      <c r="P281" s="48"/>
      <c r="Q281" s="48"/>
      <c r="R281" s="48"/>
      <c r="S281" s="48"/>
      <c r="T281" s="48"/>
      <c r="U281" s="48"/>
      <c r="V281" s="48"/>
      <c r="W281" s="48"/>
      <c r="X281" s="48"/>
      <c r="Y281" s="48"/>
      <c r="Z281" s="48"/>
      <c r="AA281"/>
      <c r="AB281"/>
    </row>
    <row r="282" spans="1:28" ht="17.100000000000001" customHeight="1" x14ac:dyDescent="0.45">
      <c r="A282" s="296"/>
      <c r="B282" s="151"/>
      <c r="C282" s="139">
        <f t="shared" si="127"/>
        <v>8</v>
      </c>
      <c r="D282" s="19"/>
      <c r="E282" s="20"/>
      <c r="F282" s="21"/>
      <c r="G282" s="22"/>
      <c r="H282" s="57" t="str">
        <f t="shared" si="128"/>
        <v xml:space="preserve"> </v>
      </c>
      <c r="I282" s="22"/>
      <c r="J282" s="58" t="str">
        <f t="shared" si="129"/>
        <v xml:space="preserve"> </v>
      </c>
      <c r="K282" s="59" t="str">
        <f t="shared" si="132"/>
        <v xml:space="preserve"> </v>
      </c>
      <c r="L282" s="60" t="str">
        <f t="shared" si="130"/>
        <v xml:space="preserve"> </v>
      </c>
      <c r="M282" s="100"/>
      <c r="N282" s="101"/>
      <c r="O282" s="64"/>
      <c r="P282" s="48"/>
      <c r="Q282" s="48"/>
      <c r="R282" s="48"/>
      <c r="S282" s="48"/>
      <c r="T282" s="48"/>
      <c r="U282" s="48"/>
      <c r="V282" s="48"/>
      <c r="W282" s="48"/>
      <c r="X282" s="48"/>
      <c r="Y282" s="48"/>
      <c r="Z282" s="48"/>
      <c r="AA282"/>
      <c r="AB282"/>
    </row>
    <row r="283" spans="1:28" ht="17.100000000000001" customHeight="1" x14ac:dyDescent="0.45">
      <c r="A283" s="296"/>
      <c r="B283" s="151"/>
      <c r="C283" s="139">
        <f t="shared" si="127"/>
        <v>9</v>
      </c>
      <c r="D283" s="19"/>
      <c r="E283" s="20"/>
      <c r="F283" s="21"/>
      <c r="G283" s="22"/>
      <c r="H283" s="57" t="str">
        <f t="shared" si="128"/>
        <v xml:space="preserve"> </v>
      </c>
      <c r="I283" s="22"/>
      <c r="J283" s="58" t="str">
        <f t="shared" si="129"/>
        <v xml:space="preserve"> </v>
      </c>
      <c r="K283" s="59" t="str">
        <f t="shared" si="132"/>
        <v xml:space="preserve"> </v>
      </c>
      <c r="L283" s="60" t="str">
        <f t="shared" si="130"/>
        <v xml:space="preserve"> </v>
      </c>
      <c r="M283" s="100"/>
      <c r="N283" s="101"/>
      <c r="O283" s="64"/>
      <c r="P283" s="48"/>
      <c r="Q283" s="48"/>
      <c r="R283" s="48"/>
      <c r="S283" s="48"/>
    </row>
    <row r="284" spans="1:28" ht="17.100000000000001" customHeight="1" thickBot="1" x14ac:dyDescent="0.5">
      <c r="A284" s="297"/>
      <c r="B284" s="152"/>
      <c r="C284" s="140">
        <f t="shared" si="127"/>
        <v>10</v>
      </c>
      <c r="D284" s="23"/>
      <c r="E284" s="24"/>
      <c r="F284" s="102"/>
      <c r="G284" s="25"/>
      <c r="H284" s="103" t="str">
        <f t="shared" si="128"/>
        <v xml:space="preserve"> </v>
      </c>
      <c r="I284" s="25"/>
      <c r="J284" s="104" t="str">
        <f t="shared" si="129"/>
        <v xml:space="preserve"> </v>
      </c>
      <c r="K284" s="65" t="str">
        <f t="shared" si="132"/>
        <v xml:space="preserve"> </v>
      </c>
      <c r="L284" s="105" t="str">
        <f t="shared" si="130"/>
        <v xml:space="preserve"> </v>
      </c>
      <c r="M284" s="66"/>
      <c r="N284" s="67"/>
      <c r="O284" s="68"/>
      <c r="P284" s="48"/>
      <c r="Q284" s="48"/>
      <c r="R284" s="48"/>
      <c r="S284" s="48"/>
    </row>
    <row r="285" spans="1:28" ht="55.9" thickBot="1" x14ac:dyDescent="0.5">
      <c r="A285" s="112" t="s">
        <v>65</v>
      </c>
      <c r="B285" s="113" t="s">
        <v>112</v>
      </c>
      <c r="C285" s="114" t="s">
        <v>79</v>
      </c>
      <c r="D285" s="114" t="s">
        <v>107</v>
      </c>
      <c r="E285" s="114" t="s">
        <v>211</v>
      </c>
      <c r="F285" s="114" t="s">
        <v>81</v>
      </c>
      <c r="G285" s="114" t="s">
        <v>32</v>
      </c>
      <c r="H285" s="114" t="s">
        <v>68</v>
      </c>
      <c r="I285" s="114" t="s">
        <v>44</v>
      </c>
      <c r="J285" s="114" t="s">
        <v>33</v>
      </c>
      <c r="K285" s="114" t="s">
        <v>34</v>
      </c>
      <c r="L285" s="114" t="s">
        <v>228</v>
      </c>
      <c r="M285" s="114" t="s">
        <v>229</v>
      </c>
      <c r="N285" s="114" t="s">
        <v>80</v>
      </c>
      <c r="O285" s="115" t="s">
        <v>69</v>
      </c>
      <c r="P285" s="48"/>
    </row>
    <row r="286" spans="1:28" ht="21" customHeight="1" x14ac:dyDescent="0.5">
      <c r="A286" s="81">
        <f>A273+1</f>
        <v>22</v>
      </c>
      <c r="B286" s="181"/>
      <c r="C286" s="174"/>
      <c r="D286" s="85" t="str">
        <f t="shared" ref="D286" si="133">IF(ISBLANK(C286)," ",C286/$K$8)</f>
        <v xml:space="preserve"> </v>
      </c>
      <c r="E286" s="17"/>
      <c r="F286" s="86" t="str">
        <f t="shared" ref="F286" si="134">IF((SUM(L288:L297))&gt;0,SUM(L288:L297)," ")</f>
        <v xml:space="preserve"> </v>
      </c>
      <c r="G286" s="17"/>
      <c r="H286" s="17"/>
      <c r="I286" s="17"/>
      <c r="J286" s="17"/>
      <c r="K286" s="18"/>
      <c r="L286" s="18"/>
      <c r="M286" s="52" t="str">
        <f>IF(ISBLANK(C286)," ",IF(SUM(D288:E297)+SUM(G286:H286)+SUM(J286:L286)&gt;(D286*$K$8*$G$8),(D286*$K$8*$G$8),SUM(D288:E297)+SUM(G286:H286)+SUM(J286:L286)))</f>
        <v xml:space="preserve"> </v>
      </c>
      <c r="N286" s="26"/>
      <c r="O286" s="106" t="str">
        <f>IF(ISBLANK(N286)," ",IF(M286="0,00","0,00",MIN(IF(SUM(750/$O$8*M286)&gt;750,750,SUM(750/$O$8*M286)),N286)))</f>
        <v xml:space="preserve"> </v>
      </c>
      <c r="P286" s="53"/>
    </row>
    <row r="287" spans="1:28" ht="86.1" customHeight="1" x14ac:dyDescent="0.45">
      <c r="A287" s="291" t="s">
        <v>109</v>
      </c>
      <c r="B287" s="120" t="s">
        <v>113</v>
      </c>
      <c r="C287" s="82" t="s">
        <v>115</v>
      </c>
      <c r="D287" s="83" t="s">
        <v>201</v>
      </c>
      <c r="E287" s="83" t="s">
        <v>31</v>
      </c>
      <c r="F287" s="83" t="s">
        <v>35</v>
      </c>
      <c r="G287" s="83" t="s">
        <v>110</v>
      </c>
      <c r="H287" s="83" t="s">
        <v>43</v>
      </c>
      <c r="I287" s="83" t="s">
        <v>82</v>
      </c>
      <c r="J287" s="83" t="s">
        <v>83</v>
      </c>
      <c r="K287" s="84" t="s">
        <v>84</v>
      </c>
      <c r="L287" s="188" t="s">
        <v>229</v>
      </c>
      <c r="M287" s="293" t="s">
        <v>66</v>
      </c>
      <c r="N287" s="294"/>
      <c r="O287" s="295"/>
      <c r="P287" s="48"/>
    </row>
    <row r="288" spans="1:28" ht="17.100000000000001" customHeight="1" x14ac:dyDescent="0.45">
      <c r="A288" s="291"/>
      <c r="B288" s="151"/>
      <c r="C288" s="141">
        <v>1</v>
      </c>
      <c r="D288" s="19"/>
      <c r="E288" s="20"/>
      <c r="F288" s="21"/>
      <c r="G288" s="22"/>
      <c r="H288" s="87" t="str">
        <f t="shared" ref="H288:H297" si="135">IF(ISBLANK(G288)," ",(G288+1))</f>
        <v xml:space="preserve"> </v>
      </c>
      <c r="I288" s="22"/>
      <c r="J288" s="88" t="str">
        <f t="shared" ref="J288:J297" si="136">IF(ISBLANK(I288)," ",DATEDIF(G288,I288,"d"))</f>
        <v xml:space="preserve"> </v>
      </c>
      <c r="K288" s="89" t="str">
        <f t="shared" ref="K288:K297" si="137">IF(ISBLANK(G288)," ",(H288+29))</f>
        <v xml:space="preserve"> </v>
      </c>
      <c r="L288" s="90" t="str">
        <f t="shared" ref="L288:L297" si="138">IF(ISBLANK(D288),IF(ISBLANK(E288)," ",D288+E288),D288+E288)</f>
        <v xml:space="preserve"> </v>
      </c>
      <c r="M288" s="91"/>
      <c r="N288" s="92"/>
      <c r="O288" s="93"/>
      <c r="P288" s="48"/>
      <c r="Q288" s="48"/>
      <c r="R288" s="48"/>
      <c r="S288" s="48"/>
      <c r="T288" s="48"/>
      <c r="U288" s="48"/>
      <c r="V288" s="48"/>
      <c r="W288" s="48"/>
      <c r="X288" s="48"/>
      <c r="Y288" s="48"/>
      <c r="Z288" s="48"/>
      <c r="AA288"/>
      <c r="AB288"/>
    </row>
    <row r="289" spans="1:28" ht="17.100000000000001" customHeight="1" x14ac:dyDescent="0.45">
      <c r="A289" s="291"/>
      <c r="B289" s="151"/>
      <c r="C289" s="141">
        <f t="shared" ref="C289:C297" si="139">C288+1</f>
        <v>2</v>
      </c>
      <c r="D289" s="19"/>
      <c r="E289" s="20"/>
      <c r="F289" s="21"/>
      <c r="G289" s="22"/>
      <c r="H289" s="87" t="str">
        <f t="shared" si="135"/>
        <v xml:space="preserve"> </v>
      </c>
      <c r="I289" s="22"/>
      <c r="J289" s="88" t="str">
        <f t="shared" si="136"/>
        <v xml:space="preserve"> </v>
      </c>
      <c r="K289" s="89" t="str">
        <f t="shared" si="137"/>
        <v xml:space="preserve"> </v>
      </c>
      <c r="L289" s="90" t="str">
        <f t="shared" si="138"/>
        <v xml:space="preserve"> </v>
      </c>
      <c r="M289" s="107"/>
      <c r="N289" s="108"/>
      <c r="O289" s="94"/>
      <c r="P289" s="48"/>
      <c r="Q289" s="48"/>
      <c r="R289" s="48"/>
      <c r="S289" s="48"/>
      <c r="T289" s="48"/>
      <c r="U289" s="48"/>
      <c r="V289" s="48"/>
      <c r="W289" s="48"/>
      <c r="X289" s="48"/>
      <c r="Y289" s="48"/>
      <c r="Z289" s="48"/>
      <c r="AA289"/>
      <c r="AB289"/>
    </row>
    <row r="290" spans="1:28" ht="17.100000000000001" customHeight="1" x14ac:dyDescent="0.45">
      <c r="A290" s="291"/>
      <c r="B290" s="151"/>
      <c r="C290" s="141">
        <f t="shared" si="139"/>
        <v>3</v>
      </c>
      <c r="D290" s="19"/>
      <c r="E290" s="20"/>
      <c r="F290" s="21"/>
      <c r="G290" s="22"/>
      <c r="H290" s="87" t="str">
        <f t="shared" si="135"/>
        <v xml:space="preserve"> </v>
      </c>
      <c r="I290" s="22"/>
      <c r="J290" s="88" t="str">
        <f t="shared" si="136"/>
        <v xml:space="preserve"> </v>
      </c>
      <c r="K290" s="89" t="str">
        <f t="shared" si="137"/>
        <v xml:space="preserve"> </v>
      </c>
      <c r="L290" s="90" t="str">
        <f t="shared" si="138"/>
        <v xml:space="preserve"> </v>
      </c>
      <c r="M290" s="107"/>
      <c r="N290" s="108"/>
      <c r="O290" s="94"/>
      <c r="P290" s="48"/>
      <c r="Q290" s="48"/>
      <c r="R290" s="48"/>
      <c r="S290" s="48"/>
      <c r="T290" s="48"/>
      <c r="U290" s="48"/>
      <c r="V290" s="48"/>
      <c r="W290" s="48"/>
      <c r="X290" s="48"/>
      <c r="Y290" s="48"/>
      <c r="Z290" s="48"/>
      <c r="AA290"/>
      <c r="AB290"/>
    </row>
    <row r="291" spans="1:28" ht="17.100000000000001" customHeight="1" x14ac:dyDescent="0.45">
      <c r="A291" s="291"/>
      <c r="B291" s="151"/>
      <c r="C291" s="141">
        <f t="shared" si="139"/>
        <v>4</v>
      </c>
      <c r="D291" s="19"/>
      <c r="E291" s="20"/>
      <c r="F291" s="21"/>
      <c r="G291" s="22"/>
      <c r="H291" s="87" t="str">
        <f t="shared" si="135"/>
        <v xml:space="preserve"> </v>
      </c>
      <c r="I291" s="22"/>
      <c r="J291" s="88" t="str">
        <f t="shared" si="136"/>
        <v xml:space="preserve"> </v>
      </c>
      <c r="K291" s="89" t="str">
        <f t="shared" si="137"/>
        <v xml:space="preserve"> </v>
      </c>
      <c r="L291" s="90" t="str">
        <f t="shared" si="138"/>
        <v xml:space="preserve"> </v>
      </c>
      <c r="M291" s="107"/>
      <c r="N291" s="108"/>
      <c r="O291" s="94"/>
      <c r="P291" s="48"/>
      <c r="Q291" s="48"/>
      <c r="R291" s="48"/>
      <c r="S291" s="48"/>
      <c r="T291" s="48"/>
      <c r="U291" s="48"/>
      <c r="V291" s="48"/>
      <c r="W291" s="48"/>
      <c r="X291" s="48"/>
      <c r="Y291" s="48"/>
      <c r="Z291" s="48"/>
      <c r="AA291"/>
      <c r="AB291"/>
    </row>
    <row r="292" spans="1:28" ht="17.100000000000001" customHeight="1" x14ac:dyDescent="0.45">
      <c r="A292" s="291"/>
      <c r="B292" s="151"/>
      <c r="C292" s="141">
        <f t="shared" si="139"/>
        <v>5</v>
      </c>
      <c r="D292" s="19"/>
      <c r="E292" s="20"/>
      <c r="F292" s="21"/>
      <c r="G292" s="22"/>
      <c r="H292" s="87" t="str">
        <f t="shared" si="135"/>
        <v xml:space="preserve"> </v>
      </c>
      <c r="I292" s="22"/>
      <c r="J292" s="88" t="str">
        <f t="shared" si="136"/>
        <v xml:space="preserve"> </v>
      </c>
      <c r="K292" s="89" t="str">
        <f t="shared" si="137"/>
        <v xml:space="preserve"> </v>
      </c>
      <c r="L292" s="90" t="str">
        <f t="shared" si="138"/>
        <v xml:space="preserve"> </v>
      </c>
      <c r="M292" s="107"/>
      <c r="N292" s="108"/>
      <c r="O292" s="94"/>
      <c r="P292" s="48"/>
      <c r="Q292" s="48"/>
      <c r="R292" s="48"/>
      <c r="S292" s="48"/>
      <c r="T292" s="48"/>
      <c r="U292" s="48"/>
      <c r="V292" s="48"/>
      <c r="W292" s="48"/>
      <c r="X292" s="48"/>
      <c r="Y292" s="48"/>
      <c r="Z292" s="48"/>
      <c r="AA292"/>
      <c r="AB292"/>
    </row>
    <row r="293" spans="1:28" ht="17.100000000000001" customHeight="1" x14ac:dyDescent="0.45">
      <c r="A293" s="291"/>
      <c r="B293" s="151"/>
      <c r="C293" s="141">
        <f t="shared" si="139"/>
        <v>6</v>
      </c>
      <c r="D293" s="19"/>
      <c r="E293" s="20"/>
      <c r="F293" s="21"/>
      <c r="G293" s="22"/>
      <c r="H293" s="87" t="str">
        <f t="shared" si="135"/>
        <v xml:space="preserve"> </v>
      </c>
      <c r="I293" s="22"/>
      <c r="J293" s="88" t="str">
        <f t="shared" si="136"/>
        <v xml:space="preserve"> </v>
      </c>
      <c r="K293" s="89" t="str">
        <f t="shared" si="137"/>
        <v xml:space="preserve"> </v>
      </c>
      <c r="L293" s="90" t="str">
        <f t="shared" si="138"/>
        <v xml:space="preserve"> </v>
      </c>
      <c r="M293" s="107"/>
      <c r="N293" s="108"/>
      <c r="O293" s="94"/>
      <c r="P293" s="48"/>
      <c r="Q293" s="48"/>
      <c r="R293" s="48"/>
      <c r="S293" s="48"/>
      <c r="T293" s="48"/>
      <c r="U293" s="48"/>
      <c r="V293" s="48"/>
      <c r="W293" s="48"/>
      <c r="X293" s="48"/>
      <c r="Y293" s="48"/>
      <c r="Z293" s="48"/>
      <c r="AA293"/>
      <c r="AB293"/>
    </row>
    <row r="294" spans="1:28" ht="17.100000000000001" customHeight="1" x14ac:dyDescent="0.45">
      <c r="A294" s="291"/>
      <c r="B294" s="151"/>
      <c r="C294" s="141">
        <f t="shared" si="139"/>
        <v>7</v>
      </c>
      <c r="D294" s="19"/>
      <c r="E294" s="20"/>
      <c r="F294" s="21"/>
      <c r="G294" s="22"/>
      <c r="H294" s="87" t="str">
        <f t="shared" si="135"/>
        <v xml:space="preserve"> </v>
      </c>
      <c r="I294" s="22"/>
      <c r="J294" s="88" t="str">
        <f t="shared" si="136"/>
        <v xml:space="preserve"> </v>
      </c>
      <c r="K294" s="89" t="str">
        <f t="shared" si="137"/>
        <v xml:space="preserve"> </v>
      </c>
      <c r="L294" s="90" t="str">
        <f t="shared" si="138"/>
        <v xml:space="preserve"> </v>
      </c>
      <c r="M294" s="107"/>
      <c r="N294" s="108"/>
      <c r="O294" s="94"/>
      <c r="P294" s="48"/>
      <c r="Q294" s="48"/>
      <c r="R294" s="48"/>
      <c r="S294" s="48"/>
      <c r="T294" s="48"/>
      <c r="U294" s="48"/>
      <c r="V294" s="48"/>
      <c r="W294" s="48"/>
      <c r="X294" s="48"/>
      <c r="Y294" s="48"/>
      <c r="Z294" s="48"/>
      <c r="AA294"/>
      <c r="AB294"/>
    </row>
    <row r="295" spans="1:28" ht="17.100000000000001" customHeight="1" x14ac:dyDescent="0.45">
      <c r="A295" s="291"/>
      <c r="B295" s="151"/>
      <c r="C295" s="141">
        <f t="shared" si="139"/>
        <v>8</v>
      </c>
      <c r="D295" s="19"/>
      <c r="E295" s="20"/>
      <c r="F295" s="21"/>
      <c r="G295" s="22"/>
      <c r="H295" s="87" t="str">
        <f t="shared" si="135"/>
        <v xml:space="preserve"> </v>
      </c>
      <c r="I295" s="22"/>
      <c r="J295" s="88" t="str">
        <f t="shared" si="136"/>
        <v xml:space="preserve"> </v>
      </c>
      <c r="K295" s="89" t="str">
        <f t="shared" si="137"/>
        <v xml:space="preserve"> </v>
      </c>
      <c r="L295" s="90" t="str">
        <f t="shared" si="138"/>
        <v xml:space="preserve"> </v>
      </c>
      <c r="M295" s="107"/>
      <c r="N295" s="108"/>
      <c r="O295" s="94"/>
      <c r="P295" s="48"/>
      <c r="Q295" s="48"/>
      <c r="R295" s="48"/>
      <c r="S295" s="48"/>
      <c r="T295" s="48"/>
      <c r="U295" s="48"/>
      <c r="V295" s="48"/>
      <c r="W295" s="48"/>
      <c r="X295" s="48"/>
      <c r="Y295" s="48"/>
      <c r="Z295" s="48"/>
      <c r="AA295"/>
      <c r="AB295"/>
    </row>
    <row r="296" spans="1:28" ht="17.100000000000001" customHeight="1" x14ac:dyDescent="0.45">
      <c r="A296" s="291"/>
      <c r="B296" s="151"/>
      <c r="C296" s="141">
        <f t="shared" si="139"/>
        <v>9</v>
      </c>
      <c r="D296" s="19"/>
      <c r="E296" s="20"/>
      <c r="F296" s="21"/>
      <c r="G296" s="22"/>
      <c r="H296" s="87" t="str">
        <f t="shared" si="135"/>
        <v xml:space="preserve"> </v>
      </c>
      <c r="I296" s="22"/>
      <c r="J296" s="88" t="str">
        <f t="shared" si="136"/>
        <v xml:space="preserve"> </v>
      </c>
      <c r="K296" s="89" t="str">
        <f t="shared" si="137"/>
        <v xml:space="preserve"> </v>
      </c>
      <c r="L296" s="90" t="str">
        <f t="shared" si="138"/>
        <v xml:space="preserve"> </v>
      </c>
      <c r="M296" s="107"/>
      <c r="N296" s="108"/>
      <c r="O296" s="94"/>
      <c r="P296" s="48"/>
      <c r="Q296" s="48"/>
      <c r="R296" s="48"/>
      <c r="S296" s="48"/>
    </row>
    <row r="297" spans="1:28" ht="17.100000000000001" customHeight="1" thickBot="1" x14ac:dyDescent="0.5">
      <c r="A297" s="292"/>
      <c r="B297" s="152"/>
      <c r="C297" s="142">
        <f t="shared" si="139"/>
        <v>10</v>
      </c>
      <c r="D297" s="23"/>
      <c r="E297" s="24"/>
      <c r="F297" s="102"/>
      <c r="G297" s="25"/>
      <c r="H297" s="109" t="str">
        <f t="shared" si="135"/>
        <v xml:space="preserve"> </v>
      </c>
      <c r="I297" s="25"/>
      <c r="J297" s="110" t="str">
        <f t="shared" si="136"/>
        <v xml:space="preserve"> </v>
      </c>
      <c r="K297" s="95" t="str">
        <f t="shared" si="137"/>
        <v xml:space="preserve"> </v>
      </c>
      <c r="L297" s="111" t="str">
        <f t="shared" si="138"/>
        <v xml:space="preserve"> </v>
      </c>
      <c r="M297" s="96"/>
      <c r="N297" s="97"/>
      <c r="O297" s="98"/>
      <c r="P297" s="48"/>
      <c r="Q297" s="48"/>
      <c r="R297" s="48"/>
      <c r="S297" s="48"/>
    </row>
    <row r="298" spans="1:28" ht="55.9" thickBot="1" x14ac:dyDescent="0.5">
      <c r="A298" s="112" t="s">
        <v>65</v>
      </c>
      <c r="B298" s="113" t="s">
        <v>112</v>
      </c>
      <c r="C298" s="114" t="s">
        <v>79</v>
      </c>
      <c r="D298" s="114" t="s">
        <v>107</v>
      </c>
      <c r="E298" s="114" t="s">
        <v>211</v>
      </c>
      <c r="F298" s="114" t="s">
        <v>81</v>
      </c>
      <c r="G298" s="114" t="s">
        <v>32</v>
      </c>
      <c r="H298" s="114" t="s">
        <v>68</v>
      </c>
      <c r="I298" s="114" t="s">
        <v>44</v>
      </c>
      <c r="J298" s="114" t="s">
        <v>33</v>
      </c>
      <c r="K298" s="114" t="s">
        <v>34</v>
      </c>
      <c r="L298" s="114" t="s">
        <v>228</v>
      </c>
      <c r="M298" s="114" t="s">
        <v>229</v>
      </c>
      <c r="N298" s="114" t="s">
        <v>80</v>
      </c>
      <c r="O298" s="115" t="s">
        <v>69</v>
      </c>
      <c r="P298" s="48"/>
    </row>
    <row r="299" spans="1:28" ht="21" customHeight="1" x14ac:dyDescent="0.5">
      <c r="A299" s="49">
        <f>A286+1</f>
        <v>23</v>
      </c>
      <c r="B299" s="181"/>
      <c r="C299" s="174"/>
      <c r="D299" s="50" t="str">
        <f>IF(ISBLANK(C299)," ",C299/$K$8)</f>
        <v xml:space="preserve"> </v>
      </c>
      <c r="E299" s="17"/>
      <c r="F299" s="51" t="str">
        <f>IF((SUM(L301:L310))&gt;0,SUM(L301:L310)," ")</f>
        <v xml:space="preserve"> </v>
      </c>
      <c r="G299" s="17"/>
      <c r="H299" s="17"/>
      <c r="I299" s="17"/>
      <c r="J299" s="17"/>
      <c r="K299" s="18"/>
      <c r="L299" s="18"/>
      <c r="M299" s="52" t="str">
        <f>IF(ISBLANK(C299)," ",IF(SUM(D301:E310)+SUM(G299:H299)+SUM(J299:L299)&gt;(D299*$K$8*$G$8),(D299*$K$8*$G$8),SUM(D301:E310)+SUM(G299:H299)+SUM(J299:L299)))</f>
        <v xml:space="preserve"> </v>
      </c>
      <c r="N299" s="26"/>
      <c r="O299" s="99" t="str">
        <f>IF(ISBLANK(N299)," ",IF(M299="0,00","0,00",MIN(IF(SUM(750/$O$8*M299)&gt;750,750,SUM(750/$O$8*M299)),N299)))</f>
        <v xml:space="preserve"> </v>
      </c>
      <c r="P299" s="53"/>
    </row>
    <row r="300" spans="1:28" ht="86.1" customHeight="1" x14ac:dyDescent="0.45">
      <c r="A300" s="296" t="s">
        <v>109</v>
      </c>
      <c r="B300" s="146" t="s">
        <v>113</v>
      </c>
      <c r="C300" s="54" t="s">
        <v>115</v>
      </c>
      <c r="D300" s="55" t="s">
        <v>201</v>
      </c>
      <c r="E300" s="55" t="s">
        <v>31</v>
      </c>
      <c r="F300" s="55" t="s">
        <v>35</v>
      </c>
      <c r="G300" s="55" t="s">
        <v>110</v>
      </c>
      <c r="H300" s="55" t="s">
        <v>43</v>
      </c>
      <c r="I300" s="55" t="s">
        <v>82</v>
      </c>
      <c r="J300" s="55" t="s">
        <v>83</v>
      </c>
      <c r="K300" s="56" t="s">
        <v>84</v>
      </c>
      <c r="L300" s="187" t="s">
        <v>229</v>
      </c>
      <c r="M300" s="298" t="s">
        <v>66</v>
      </c>
      <c r="N300" s="299"/>
      <c r="O300" s="300"/>
      <c r="P300" s="48"/>
    </row>
    <row r="301" spans="1:28" ht="17.100000000000001" customHeight="1" x14ac:dyDescent="0.45">
      <c r="A301" s="296"/>
      <c r="B301" s="151"/>
      <c r="C301" s="139">
        <v>1</v>
      </c>
      <c r="D301" s="19"/>
      <c r="E301" s="20"/>
      <c r="F301" s="21"/>
      <c r="G301" s="22"/>
      <c r="H301" s="57" t="str">
        <f>IF(ISBLANK(G301)," ",(G301+1))</f>
        <v xml:space="preserve"> </v>
      </c>
      <c r="I301" s="22"/>
      <c r="J301" s="58" t="str">
        <f>IF(ISBLANK(I301)," ",DATEDIF(G301,I301,"d"))</f>
        <v xml:space="preserve"> </v>
      </c>
      <c r="K301" s="59" t="str">
        <f>IF(ISBLANK(G301)," ",(H301+29))</f>
        <v xml:space="preserve"> </v>
      </c>
      <c r="L301" s="60" t="str">
        <f>IF(ISBLANK(D301),IF(ISBLANK(E301)," ",D301+E301),D301+E301)</f>
        <v xml:space="preserve"> </v>
      </c>
      <c r="M301" s="61"/>
      <c r="N301" s="62"/>
      <c r="O301" s="63"/>
      <c r="P301" s="48"/>
      <c r="Q301" s="48"/>
      <c r="R301" s="48"/>
      <c r="S301" s="48"/>
      <c r="T301" s="48"/>
      <c r="U301" s="48"/>
      <c r="V301" s="48"/>
      <c r="W301" s="48"/>
      <c r="X301" s="48"/>
      <c r="Y301" s="48"/>
      <c r="Z301" s="48"/>
      <c r="AA301"/>
      <c r="AB301"/>
    </row>
    <row r="302" spans="1:28" ht="17.100000000000001" customHeight="1" x14ac:dyDescent="0.45">
      <c r="A302" s="296"/>
      <c r="B302" s="151"/>
      <c r="C302" s="139">
        <f t="shared" ref="C302:C310" si="140">C301+1</f>
        <v>2</v>
      </c>
      <c r="D302" s="19"/>
      <c r="E302" s="20"/>
      <c r="F302" s="21"/>
      <c r="G302" s="22"/>
      <c r="H302" s="57" t="str">
        <f t="shared" ref="H302:H310" si="141">IF(ISBLANK(G302)," ",(G302+1))</f>
        <v xml:space="preserve"> </v>
      </c>
      <c r="I302" s="22"/>
      <c r="J302" s="58" t="str">
        <f t="shared" ref="J302:J310" si="142">IF(ISBLANK(I302)," ",DATEDIF(G302,I302,"d"))</f>
        <v xml:space="preserve"> </v>
      </c>
      <c r="K302" s="59" t="str">
        <f>IF(ISBLANK(G302)," ",(H302+29))</f>
        <v xml:space="preserve"> </v>
      </c>
      <c r="L302" s="60" t="str">
        <f t="shared" ref="L302:L310" si="143">IF(ISBLANK(D302),IF(ISBLANK(E302)," ",D302+E302),D302+E302)</f>
        <v xml:space="preserve"> </v>
      </c>
      <c r="M302" s="100"/>
      <c r="N302" s="101"/>
      <c r="O302" s="64"/>
      <c r="P302" s="48"/>
      <c r="Q302" s="48"/>
      <c r="R302" s="48"/>
      <c r="S302" s="48"/>
      <c r="T302" s="48"/>
      <c r="U302" s="48"/>
      <c r="V302" s="48"/>
      <c r="W302" s="48"/>
      <c r="X302" s="48"/>
      <c r="Y302" s="48"/>
      <c r="Z302" s="48"/>
      <c r="AA302"/>
      <c r="AB302"/>
    </row>
    <row r="303" spans="1:28" ht="17.100000000000001" customHeight="1" x14ac:dyDescent="0.45">
      <c r="A303" s="296"/>
      <c r="B303" s="151"/>
      <c r="C303" s="139">
        <f t="shared" si="140"/>
        <v>3</v>
      </c>
      <c r="D303" s="19"/>
      <c r="E303" s="20"/>
      <c r="F303" s="21"/>
      <c r="G303" s="116"/>
      <c r="H303" s="57" t="str">
        <f t="shared" si="141"/>
        <v xml:space="preserve"> </v>
      </c>
      <c r="I303" s="22"/>
      <c r="J303" s="58" t="str">
        <f t="shared" si="142"/>
        <v xml:space="preserve"> </v>
      </c>
      <c r="K303" s="59" t="str">
        <f t="shared" ref="K303" si="144">IF(ISBLANK(G303)," ",(H303+29))</f>
        <v xml:space="preserve"> </v>
      </c>
      <c r="L303" s="60" t="str">
        <f t="shared" si="143"/>
        <v xml:space="preserve"> </v>
      </c>
      <c r="M303" s="100"/>
      <c r="N303" s="101"/>
      <c r="O303" s="64"/>
      <c r="P303" s="48"/>
      <c r="Q303" s="48"/>
      <c r="R303" s="48"/>
      <c r="S303" s="48"/>
      <c r="T303" s="48"/>
      <c r="U303" s="48"/>
      <c r="V303" s="48"/>
      <c r="W303" s="48"/>
      <c r="X303" s="48"/>
      <c r="Y303" s="48"/>
      <c r="Z303" s="48"/>
      <c r="AA303"/>
      <c r="AB303"/>
    </row>
    <row r="304" spans="1:28" ht="17.100000000000001" customHeight="1" x14ac:dyDescent="0.45">
      <c r="A304" s="296"/>
      <c r="B304" s="151"/>
      <c r="C304" s="139">
        <f t="shared" si="140"/>
        <v>4</v>
      </c>
      <c r="D304" s="19"/>
      <c r="E304" s="20"/>
      <c r="F304" s="21"/>
      <c r="G304" s="22"/>
      <c r="H304" s="57" t="str">
        <f t="shared" si="141"/>
        <v xml:space="preserve"> </v>
      </c>
      <c r="I304" s="22"/>
      <c r="J304" s="58" t="str">
        <f t="shared" si="142"/>
        <v xml:space="preserve"> </v>
      </c>
      <c r="K304" s="59" t="str">
        <f>IF(ISBLANK(G304)," ",(H304+29))</f>
        <v xml:space="preserve"> </v>
      </c>
      <c r="L304" s="60" t="str">
        <f t="shared" si="143"/>
        <v xml:space="preserve"> </v>
      </c>
      <c r="M304" s="100"/>
      <c r="N304" s="101"/>
      <c r="O304" s="64"/>
      <c r="P304" s="48"/>
      <c r="Q304" s="48"/>
      <c r="R304" s="48"/>
      <c r="S304" s="48"/>
      <c r="T304" s="48"/>
      <c r="U304" s="48"/>
      <c r="V304" s="48"/>
      <c r="W304" s="48"/>
      <c r="X304" s="48"/>
      <c r="Y304" s="48"/>
      <c r="Z304" s="48"/>
      <c r="AA304"/>
      <c r="AB304"/>
    </row>
    <row r="305" spans="1:28" ht="17.100000000000001" customHeight="1" x14ac:dyDescent="0.45">
      <c r="A305" s="296"/>
      <c r="B305" s="151"/>
      <c r="C305" s="139">
        <f t="shared" si="140"/>
        <v>5</v>
      </c>
      <c r="D305" s="19"/>
      <c r="E305" s="20"/>
      <c r="F305" s="21"/>
      <c r="G305" s="22"/>
      <c r="H305" s="57" t="str">
        <f t="shared" si="141"/>
        <v xml:space="preserve"> </v>
      </c>
      <c r="I305" s="22"/>
      <c r="J305" s="58" t="str">
        <f t="shared" si="142"/>
        <v xml:space="preserve"> </v>
      </c>
      <c r="K305" s="59" t="str">
        <f t="shared" ref="K305:K310" si="145">IF(ISBLANK(G305)," ",(H305+29))</f>
        <v xml:space="preserve"> </v>
      </c>
      <c r="L305" s="60" t="str">
        <f t="shared" si="143"/>
        <v xml:space="preserve"> </v>
      </c>
      <c r="M305" s="100"/>
      <c r="N305" s="101"/>
      <c r="O305" s="64"/>
      <c r="P305" s="48"/>
      <c r="Q305" s="48"/>
      <c r="R305" s="48"/>
      <c r="S305" s="48"/>
      <c r="T305" s="48"/>
      <c r="U305" s="48"/>
      <c r="V305" s="48"/>
      <c r="W305" s="48"/>
      <c r="X305" s="48"/>
      <c r="Y305" s="48"/>
      <c r="Z305" s="48"/>
      <c r="AA305"/>
      <c r="AB305"/>
    </row>
    <row r="306" spans="1:28" ht="17.100000000000001" customHeight="1" x14ac:dyDescent="0.45">
      <c r="A306" s="296"/>
      <c r="B306" s="151"/>
      <c r="C306" s="139">
        <f t="shared" si="140"/>
        <v>6</v>
      </c>
      <c r="D306" s="19"/>
      <c r="E306" s="20"/>
      <c r="F306" s="21"/>
      <c r="G306" s="22"/>
      <c r="H306" s="57" t="str">
        <f t="shared" si="141"/>
        <v xml:space="preserve"> </v>
      </c>
      <c r="I306" s="22"/>
      <c r="J306" s="58" t="str">
        <f t="shared" si="142"/>
        <v xml:space="preserve"> </v>
      </c>
      <c r="K306" s="59" t="str">
        <f t="shared" si="145"/>
        <v xml:space="preserve"> </v>
      </c>
      <c r="L306" s="60" t="str">
        <f t="shared" si="143"/>
        <v xml:space="preserve"> </v>
      </c>
      <c r="M306" s="100"/>
      <c r="N306" s="101"/>
      <c r="O306" s="64"/>
      <c r="P306" s="48"/>
      <c r="Q306" s="48"/>
      <c r="R306" s="48"/>
      <c r="S306" s="48"/>
      <c r="T306" s="48"/>
      <c r="U306" s="48"/>
      <c r="V306" s="48"/>
      <c r="W306" s="48"/>
      <c r="X306" s="48"/>
      <c r="Y306" s="48"/>
      <c r="Z306" s="48"/>
      <c r="AA306"/>
      <c r="AB306"/>
    </row>
    <row r="307" spans="1:28" ht="17.100000000000001" customHeight="1" x14ac:dyDescent="0.45">
      <c r="A307" s="296"/>
      <c r="B307" s="151"/>
      <c r="C307" s="139">
        <f t="shared" si="140"/>
        <v>7</v>
      </c>
      <c r="D307" s="19"/>
      <c r="E307" s="20"/>
      <c r="F307" s="21"/>
      <c r="G307" s="22"/>
      <c r="H307" s="57" t="str">
        <f t="shared" si="141"/>
        <v xml:space="preserve"> </v>
      </c>
      <c r="I307" s="22"/>
      <c r="J307" s="58" t="str">
        <f t="shared" si="142"/>
        <v xml:space="preserve"> </v>
      </c>
      <c r="K307" s="59" t="str">
        <f t="shared" si="145"/>
        <v xml:space="preserve"> </v>
      </c>
      <c r="L307" s="60" t="str">
        <f t="shared" si="143"/>
        <v xml:space="preserve"> </v>
      </c>
      <c r="M307" s="100"/>
      <c r="N307" s="101"/>
      <c r="O307" s="64"/>
      <c r="P307" s="48"/>
      <c r="Q307" s="48"/>
      <c r="R307" s="48"/>
      <c r="S307" s="48"/>
      <c r="T307" s="48"/>
      <c r="U307" s="48"/>
      <c r="V307" s="48"/>
      <c r="W307" s="48"/>
      <c r="X307" s="48"/>
      <c r="Y307" s="48"/>
      <c r="Z307" s="48"/>
      <c r="AA307"/>
      <c r="AB307"/>
    </row>
    <row r="308" spans="1:28" ht="17.100000000000001" customHeight="1" x14ac:dyDescent="0.45">
      <c r="A308" s="296"/>
      <c r="B308" s="151"/>
      <c r="C308" s="139">
        <f t="shared" si="140"/>
        <v>8</v>
      </c>
      <c r="D308" s="19"/>
      <c r="E308" s="20"/>
      <c r="F308" s="21"/>
      <c r="G308" s="22"/>
      <c r="H308" s="57" t="str">
        <f t="shared" si="141"/>
        <v xml:space="preserve"> </v>
      </c>
      <c r="I308" s="22"/>
      <c r="J308" s="58" t="str">
        <f t="shared" si="142"/>
        <v xml:space="preserve"> </v>
      </c>
      <c r="K308" s="59" t="str">
        <f t="shared" si="145"/>
        <v xml:space="preserve"> </v>
      </c>
      <c r="L308" s="60" t="str">
        <f t="shared" si="143"/>
        <v xml:space="preserve"> </v>
      </c>
      <c r="M308" s="100"/>
      <c r="N308" s="101"/>
      <c r="O308" s="64"/>
      <c r="P308" s="48"/>
      <c r="Q308" s="48"/>
      <c r="R308" s="48"/>
      <c r="S308" s="48"/>
      <c r="T308" s="48"/>
      <c r="U308" s="48"/>
      <c r="V308" s="48"/>
      <c r="W308" s="48"/>
      <c r="X308" s="48"/>
      <c r="Y308" s="48"/>
      <c r="Z308" s="48"/>
      <c r="AA308"/>
      <c r="AB308"/>
    </row>
    <row r="309" spans="1:28" ht="17.100000000000001" customHeight="1" x14ac:dyDescent="0.45">
      <c r="A309" s="296"/>
      <c r="B309" s="151"/>
      <c r="C309" s="139">
        <f t="shared" si="140"/>
        <v>9</v>
      </c>
      <c r="D309" s="19"/>
      <c r="E309" s="20"/>
      <c r="F309" s="21"/>
      <c r="G309" s="22"/>
      <c r="H309" s="57" t="str">
        <f t="shared" si="141"/>
        <v xml:space="preserve"> </v>
      </c>
      <c r="I309" s="22"/>
      <c r="J309" s="58" t="str">
        <f t="shared" si="142"/>
        <v xml:space="preserve"> </v>
      </c>
      <c r="K309" s="59" t="str">
        <f t="shared" si="145"/>
        <v xml:space="preserve"> </v>
      </c>
      <c r="L309" s="60" t="str">
        <f t="shared" si="143"/>
        <v xml:space="preserve"> </v>
      </c>
      <c r="M309" s="100"/>
      <c r="N309" s="101"/>
      <c r="O309" s="64"/>
      <c r="P309" s="48"/>
      <c r="Q309" s="48"/>
      <c r="R309" s="48"/>
      <c r="S309" s="48"/>
    </row>
    <row r="310" spans="1:28" ht="17.100000000000001" customHeight="1" thickBot="1" x14ac:dyDescent="0.5">
      <c r="A310" s="297"/>
      <c r="B310" s="152"/>
      <c r="C310" s="140">
        <f t="shared" si="140"/>
        <v>10</v>
      </c>
      <c r="D310" s="23"/>
      <c r="E310" s="24"/>
      <c r="F310" s="102"/>
      <c r="G310" s="25"/>
      <c r="H310" s="103" t="str">
        <f t="shared" si="141"/>
        <v xml:space="preserve"> </v>
      </c>
      <c r="I310" s="25"/>
      <c r="J310" s="104" t="str">
        <f t="shared" si="142"/>
        <v xml:space="preserve"> </v>
      </c>
      <c r="K310" s="65" t="str">
        <f t="shared" si="145"/>
        <v xml:space="preserve"> </v>
      </c>
      <c r="L310" s="105" t="str">
        <f t="shared" si="143"/>
        <v xml:space="preserve"> </v>
      </c>
      <c r="M310" s="66"/>
      <c r="N310" s="67"/>
      <c r="O310" s="68"/>
      <c r="P310" s="48"/>
      <c r="Q310" s="48"/>
      <c r="R310" s="48"/>
      <c r="S310" s="48"/>
    </row>
    <row r="311" spans="1:28" ht="55.9" thickBot="1" x14ac:dyDescent="0.5">
      <c r="A311" s="112" t="s">
        <v>65</v>
      </c>
      <c r="B311" s="113" t="s">
        <v>112</v>
      </c>
      <c r="C311" s="114" t="s">
        <v>79</v>
      </c>
      <c r="D311" s="114" t="s">
        <v>107</v>
      </c>
      <c r="E311" s="114" t="s">
        <v>211</v>
      </c>
      <c r="F311" s="114" t="s">
        <v>81</v>
      </c>
      <c r="G311" s="114" t="s">
        <v>32</v>
      </c>
      <c r="H311" s="114" t="s">
        <v>68</v>
      </c>
      <c r="I311" s="114" t="s">
        <v>44</v>
      </c>
      <c r="J311" s="114" t="s">
        <v>33</v>
      </c>
      <c r="K311" s="114" t="s">
        <v>34</v>
      </c>
      <c r="L311" s="114" t="s">
        <v>228</v>
      </c>
      <c r="M311" s="114" t="s">
        <v>229</v>
      </c>
      <c r="N311" s="114" t="s">
        <v>80</v>
      </c>
      <c r="O311" s="115" t="s">
        <v>69</v>
      </c>
      <c r="P311" s="48"/>
    </row>
    <row r="312" spans="1:28" ht="21" customHeight="1" x14ac:dyDescent="0.5">
      <c r="A312" s="81">
        <f>A299+1</f>
        <v>24</v>
      </c>
      <c r="B312" s="181"/>
      <c r="C312" s="174"/>
      <c r="D312" s="85" t="str">
        <f t="shared" ref="D312" si="146">IF(ISBLANK(C312)," ",C312/$K$8)</f>
        <v xml:space="preserve"> </v>
      </c>
      <c r="E312" s="17"/>
      <c r="F312" s="86" t="str">
        <f t="shared" ref="F312" si="147">IF((SUM(L314:L323))&gt;0,SUM(L314:L323)," ")</f>
        <v xml:space="preserve"> </v>
      </c>
      <c r="G312" s="17"/>
      <c r="H312" s="17"/>
      <c r="I312" s="17"/>
      <c r="J312" s="17"/>
      <c r="K312" s="18"/>
      <c r="L312" s="18"/>
      <c r="M312" s="52" t="str">
        <f>IF(ISBLANK(C312)," ",IF(SUM(D314:E323)+SUM(G312:H312)+SUM(J312:L312)&gt;(D312*$K$8*$G$8),(D312*$K$8*$G$8),SUM(D314:E323)+SUM(G312:H312)+SUM(J312:L312)))</f>
        <v xml:space="preserve"> </v>
      </c>
      <c r="N312" s="26"/>
      <c r="O312" s="106" t="str">
        <f>IF(ISBLANK(N312)," ",IF(M312="0,00","0,00",MIN(IF(SUM(750/$O$8*M312)&gt;750,750,SUM(750/$O$8*M312)),N312)))</f>
        <v xml:space="preserve"> </v>
      </c>
      <c r="P312" s="53"/>
    </row>
    <row r="313" spans="1:28" ht="86.1" customHeight="1" x14ac:dyDescent="0.45">
      <c r="A313" s="291" t="s">
        <v>109</v>
      </c>
      <c r="B313" s="120" t="s">
        <v>113</v>
      </c>
      <c r="C313" s="82" t="s">
        <v>115</v>
      </c>
      <c r="D313" s="83" t="s">
        <v>201</v>
      </c>
      <c r="E313" s="83" t="s">
        <v>31</v>
      </c>
      <c r="F313" s="83" t="s">
        <v>35</v>
      </c>
      <c r="G313" s="83" t="s">
        <v>110</v>
      </c>
      <c r="H313" s="83" t="s">
        <v>43</v>
      </c>
      <c r="I313" s="83" t="s">
        <v>82</v>
      </c>
      <c r="J313" s="83" t="s">
        <v>83</v>
      </c>
      <c r="K313" s="84" t="s">
        <v>84</v>
      </c>
      <c r="L313" s="188" t="s">
        <v>229</v>
      </c>
      <c r="M313" s="293" t="s">
        <v>66</v>
      </c>
      <c r="N313" s="294"/>
      <c r="O313" s="295"/>
      <c r="P313" s="48"/>
    </row>
    <row r="314" spans="1:28" ht="17.100000000000001" customHeight="1" x14ac:dyDescent="0.45">
      <c r="A314" s="291"/>
      <c r="B314" s="151"/>
      <c r="C314" s="141">
        <v>1</v>
      </c>
      <c r="D314" s="19"/>
      <c r="E314" s="20"/>
      <c r="F314" s="21"/>
      <c r="G314" s="22"/>
      <c r="H314" s="87" t="str">
        <f t="shared" ref="H314:H323" si="148">IF(ISBLANK(G314)," ",(G314+1))</f>
        <v xml:space="preserve"> </v>
      </c>
      <c r="I314" s="22"/>
      <c r="J314" s="88" t="str">
        <f t="shared" ref="J314:J323" si="149">IF(ISBLANK(I314)," ",DATEDIF(G314,I314,"d"))</f>
        <v xml:space="preserve"> </v>
      </c>
      <c r="K314" s="89" t="str">
        <f t="shared" ref="K314:K323" si="150">IF(ISBLANK(G314)," ",(H314+29))</f>
        <v xml:space="preserve"> </v>
      </c>
      <c r="L314" s="90" t="str">
        <f t="shared" ref="L314:L323" si="151">IF(ISBLANK(D314),IF(ISBLANK(E314)," ",D314+E314),D314+E314)</f>
        <v xml:space="preserve"> </v>
      </c>
      <c r="M314" s="91"/>
      <c r="N314" s="92"/>
      <c r="O314" s="93"/>
      <c r="P314" s="48"/>
      <c r="Q314" s="48"/>
      <c r="R314" s="48"/>
      <c r="S314" s="48"/>
      <c r="T314" s="48"/>
      <c r="U314" s="48"/>
      <c r="V314" s="48"/>
      <c r="W314" s="48"/>
      <c r="X314" s="48"/>
      <c r="Y314" s="48"/>
      <c r="Z314" s="48"/>
      <c r="AA314"/>
      <c r="AB314"/>
    </row>
    <row r="315" spans="1:28" ht="17.100000000000001" customHeight="1" x14ac:dyDescent="0.45">
      <c r="A315" s="291"/>
      <c r="B315" s="151"/>
      <c r="C315" s="141">
        <f t="shared" ref="C315:C323" si="152">C314+1</f>
        <v>2</v>
      </c>
      <c r="D315" s="19"/>
      <c r="E315" s="20"/>
      <c r="F315" s="21"/>
      <c r="G315" s="22"/>
      <c r="H315" s="87" t="str">
        <f t="shared" si="148"/>
        <v xml:space="preserve"> </v>
      </c>
      <c r="I315" s="22"/>
      <c r="J315" s="88" t="str">
        <f t="shared" si="149"/>
        <v xml:space="preserve"> </v>
      </c>
      <c r="K315" s="89" t="str">
        <f t="shared" si="150"/>
        <v xml:space="preserve"> </v>
      </c>
      <c r="L315" s="90" t="str">
        <f t="shared" si="151"/>
        <v xml:space="preserve"> </v>
      </c>
      <c r="M315" s="107"/>
      <c r="N315" s="108"/>
      <c r="O315" s="94"/>
      <c r="P315" s="48"/>
      <c r="Q315" s="48"/>
      <c r="R315" s="48"/>
      <c r="S315" s="48"/>
      <c r="T315" s="48"/>
      <c r="U315" s="48"/>
      <c r="V315" s="48"/>
      <c r="W315" s="48"/>
      <c r="X315" s="48"/>
      <c r="Y315" s="48"/>
      <c r="Z315" s="48"/>
      <c r="AA315"/>
      <c r="AB315"/>
    </row>
    <row r="316" spans="1:28" ht="17.100000000000001" customHeight="1" x14ac:dyDescent="0.45">
      <c r="A316" s="291"/>
      <c r="B316" s="151"/>
      <c r="C316" s="141">
        <f t="shared" si="152"/>
        <v>3</v>
      </c>
      <c r="D316" s="19"/>
      <c r="E316" s="20"/>
      <c r="F316" s="21"/>
      <c r="G316" s="22"/>
      <c r="H316" s="87" t="str">
        <f t="shared" si="148"/>
        <v xml:space="preserve"> </v>
      </c>
      <c r="I316" s="22"/>
      <c r="J316" s="88" t="str">
        <f t="shared" si="149"/>
        <v xml:space="preserve"> </v>
      </c>
      <c r="K316" s="89" t="str">
        <f t="shared" si="150"/>
        <v xml:space="preserve"> </v>
      </c>
      <c r="L316" s="90" t="str">
        <f t="shared" si="151"/>
        <v xml:space="preserve"> </v>
      </c>
      <c r="M316" s="107"/>
      <c r="N316" s="108"/>
      <c r="O316" s="94"/>
      <c r="P316" s="48"/>
      <c r="Q316" s="48"/>
      <c r="R316" s="48"/>
      <c r="S316" s="48"/>
      <c r="T316" s="48"/>
      <c r="U316" s="48"/>
      <c r="V316" s="48"/>
      <c r="W316" s="48"/>
      <c r="X316" s="48"/>
      <c r="Y316" s="48"/>
      <c r="Z316" s="48"/>
      <c r="AA316"/>
      <c r="AB316"/>
    </row>
    <row r="317" spans="1:28" ht="17.100000000000001" customHeight="1" x14ac:dyDescent="0.45">
      <c r="A317" s="291"/>
      <c r="B317" s="151"/>
      <c r="C317" s="141">
        <f t="shared" si="152"/>
        <v>4</v>
      </c>
      <c r="D317" s="19"/>
      <c r="E317" s="20"/>
      <c r="F317" s="21"/>
      <c r="G317" s="22"/>
      <c r="H317" s="87" t="str">
        <f t="shared" si="148"/>
        <v xml:space="preserve"> </v>
      </c>
      <c r="I317" s="22"/>
      <c r="J317" s="88" t="str">
        <f t="shared" si="149"/>
        <v xml:space="preserve"> </v>
      </c>
      <c r="K317" s="89" t="str">
        <f t="shared" si="150"/>
        <v xml:space="preserve"> </v>
      </c>
      <c r="L317" s="90" t="str">
        <f t="shared" si="151"/>
        <v xml:space="preserve"> </v>
      </c>
      <c r="M317" s="107"/>
      <c r="N317" s="108"/>
      <c r="O317" s="94"/>
      <c r="P317" s="48"/>
      <c r="Q317" s="48"/>
      <c r="R317" s="48"/>
      <c r="S317" s="48"/>
      <c r="T317" s="48"/>
      <c r="U317" s="48"/>
      <c r="V317" s="48"/>
      <c r="W317" s="48"/>
      <c r="X317" s="48"/>
      <c r="Y317" s="48"/>
      <c r="Z317" s="48"/>
      <c r="AA317"/>
      <c r="AB317"/>
    </row>
    <row r="318" spans="1:28" ht="17.100000000000001" customHeight="1" x14ac:dyDescent="0.45">
      <c r="A318" s="291"/>
      <c r="B318" s="151"/>
      <c r="C318" s="141">
        <f t="shared" si="152"/>
        <v>5</v>
      </c>
      <c r="D318" s="19"/>
      <c r="E318" s="20"/>
      <c r="F318" s="21"/>
      <c r="G318" s="22"/>
      <c r="H318" s="87" t="str">
        <f t="shared" si="148"/>
        <v xml:space="preserve"> </v>
      </c>
      <c r="I318" s="22"/>
      <c r="J318" s="88" t="str">
        <f t="shared" si="149"/>
        <v xml:space="preserve"> </v>
      </c>
      <c r="K318" s="89" t="str">
        <f t="shared" si="150"/>
        <v xml:space="preserve"> </v>
      </c>
      <c r="L318" s="90" t="str">
        <f t="shared" si="151"/>
        <v xml:space="preserve"> </v>
      </c>
      <c r="M318" s="107"/>
      <c r="N318" s="108"/>
      <c r="O318" s="94"/>
      <c r="P318" s="48"/>
      <c r="Q318" s="48"/>
      <c r="R318" s="48"/>
      <c r="S318" s="48"/>
      <c r="T318" s="48"/>
      <c r="U318" s="48"/>
      <c r="V318" s="48"/>
      <c r="W318" s="48"/>
      <c r="X318" s="48"/>
      <c r="Y318" s="48"/>
      <c r="Z318" s="48"/>
      <c r="AA318"/>
      <c r="AB318"/>
    </row>
    <row r="319" spans="1:28" ht="17.100000000000001" customHeight="1" x14ac:dyDescent="0.45">
      <c r="A319" s="291"/>
      <c r="B319" s="151"/>
      <c r="C319" s="141">
        <f t="shared" si="152"/>
        <v>6</v>
      </c>
      <c r="D319" s="19"/>
      <c r="E319" s="20"/>
      <c r="F319" s="21"/>
      <c r="G319" s="22"/>
      <c r="H319" s="87" t="str">
        <f t="shared" si="148"/>
        <v xml:space="preserve"> </v>
      </c>
      <c r="I319" s="22"/>
      <c r="J319" s="88" t="str">
        <f t="shared" si="149"/>
        <v xml:space="preserve"> </v>
      </c>
      <c r="K319" s="89" t="str">
        <f t="shared" si="150"/>
        <v xml:space="preserve"> </v>
      </c>
      <c r="L319" s="90" t="str">
        <f t="shared" si="151"/>
        <v xml:space="preserve"> </v>
      </c>
      <c r="M319" s="107"/>
      <c r="N319" s="108"/>
      <c r="O319" s="94"/>
      <c r="P319" s="48"/>
      <c r="Q319" s="48"/>
      <c r="R319" s="48"/>
      <c r="S319" s="48"/>
      <c r="T319" s="48"/>
      <c r="U319" s="48"/>
      <c r="V319" s="48"/>
      <c r="W319" s="48"/>
      <c r="X319" s="48"/>
      <c r="Y319" s="48"/>
      <c r="Z319" s="48"/>
      <c r="AA319"/>
      <c r="AB319"/>
    </row>
    <row r="320" spans="1:28" ht="17.100000000000001" customHeight="1" x14ac:dyDescent="0.45">
      <c r="A320" s="291"/>
      <c r="B320" s="151"/>
      <c r="C320" s="141">
        <f t="shared" si="152"/>
        <v>7</v>
      </c>
      <c r="D320" s="19"/>
      <c r="E320" s="20"/>
      <c r="F320" s="21"/>
      <c r="G320" s="22"/>
      <c r="H320" s="87" t="str">
        <f t="shared" si="148"/>
        <v xml:space="preserve"> </v>
      </c>
      <c r="I320" s="22"/>
      <c r="J320" s="88" t="str">
        <f t="shared" si="149"/>
        <v xml:space="preserve"> </v>
      </c>
      <c r="K320" s="89" t="str">
        <f t="shared" si="150"/>
        <v xml:space="preserve"> </v>
      </c>
      <c r="L320" s="90" t="str">
        <f t="shared" si="151"/>
        <v xml:space="preserve"> </v>
      </c>
      <c r="M320" s="107"/>
      <c r="N320" s="108"/>
      <c r="O320" s="94"/>
      <c r="P320" s="48"/>
      <c r="Q320" s="48"/>
      <c r="R320" s="48"/>
      <c r="S320" s="48"/>
      <c r="T320" s="48"/>
      <c r="U320" s="48"/>
      <c r="V320" s="48"/>
      <c r="W320" s="48"/>
      <c r="X320" s="48"/>
      <c r="Y320" s="48"/>
      <c r="Z320" s="48"/>
      <c r="AA320"/>
      <c r="AB320"/>
    </row>
    <row r="321" spans="1:28" ht="17.100000000000001" customHeight="1" x14ac:dyDescent="0.45">
      <c r="A321" s="291"/>
      <c r="B321" s="151"/>
      <c r="C321" s="141">
        <f t="shared" si="152"/>
        <v>8</v>
      </c>
      <c r="D321" s="19"/>
      <c r="E321" s="20"/>
      <c r="F321" s="21"/>
      <c r="G321" s="22"/>
      <c r="H321" s="87" t="str">
        <f t="shared" si="148"/>
        <v xml:space="preserve"> </v>
      </c>
      <c r="I321" s="22"/>
      <c r="J321" s="88" t="str">
        <f t="shared" si="149"/>
        <v xml:space="preserve"> </v>
      </c>
      <c r="K321" s="89" t="str">
        <f t="shared" si="150"/>
        <v xml:space="preserve"> </v>
      </c>
      <c r="L321" s="90" t="str">
        <f t="shared" si="151"/>
        <v xml:space="preserve"> </v>
      </c>
      <c r="M321" s="107"/>
      <c r="N321" s="108"/>
      <c r="O321" s="94"/>
      <c r="P321" s="48"/>
      <c r="Q321" s="48"/>
      <c r="R321" s="48"/>
      <c r="S321" s="48"/>
      <c r="T321" s="48"/>
      <c r="U321" s="48"/>
      <c r="V321" s="48"/>
      <c r="W321" s="48"/>
      <c r="X321" s="48"/>
      <c r="Y321" s="48"/>
      <c r="Z321" s="48"/>
      <c r="AA321"/>
      <c r="AB321"/>
    </row>
    <row r="322" spans="1:28" ht="17.100000000000001" customHeight="1" x14ac:dyDescent="0.45">
      <c r="A322" s="291"/>
      <c r="B322" s="151"/>
      <c r="C322" s="141">
        <f t="shared" si="152"/>
        <v>9</v>
      </c>
      <c r="D322" s="19"/>
      <c r="E322" s="20"/>
      <c r="F322" s="21"/>
      <c r="G322" s="22"/>
      <c r="H322" s="87" t="str">
        <f t="shared" si="148"/>
        <v xml:space="preserve"> </v>
      </c>
      <c r="I322" s="22"/>
      <c r="J322" s="88" t="str">
        <f t="shared" si="149"/>
        <v xml:space="preserve"> </v>
      </c>
      <c r="K322" s="89" t="str">
        <f t="shared" si="150"/>
        <v xml:space="preserve"> </v>
      </c>
      <c r="L322" s="90" t="str">
        <f t="shared" si="151"/>
        <v xml:space="preserve"> </v>
      </c>
      <c r="M322" s="107"/>
      <c r="N322" s="108"/>
      <c r="O322" s="94"/>
      <c r="P322" s="48"/>
      <c r="Q322" s="48"/>
      <c r="R322" s="48"/>
      <c r="S322" s="48"/>
    </row>
    <row r="323" spans="1:28" ht="17.100000000000001" customHeight="1" thickBot="1" x14ac:dyDescent="0.5">
      <c r="A323" s="292"/>
      <c r="B323" s="152"/>
      <c r="C323" s="142">
        <f t="shared" si="152"/>
        <v>10</v>
      </c>
      <c r="D323" s="23"/>
      <c r="E323" s="24"/>
      <c r="F323" s="102"/>
      <c r="G323" s="25"/>
      <c r="H323" s="109" t="str">
        <f t="shared" si="148"/>
        <v xml:space="preserve"> </v>
      </c>
      <c r="I323" s="25"/>
      <c r="J323" s="110" t="str">
        <f t="shared" si="149"/>
        <v xml:space="preserve"> </v>
      </c>
      <c r="K323" s="95" t="str">
        <f t="shared" si="150"/>
        <v xml:space="preserve"> </v>
      </c>
      <c r="L323" s="111" t="str">
        <f t="shared" si="151"/>
        <v xml:space="preserve"> </v>
      </c>
      <c r="M323" s="96"/>
      <c r="N323" s="97"/>
      <c r="O323" s="98"/>
      <c r="P323" s="48"/>
      <c r="Q323" s="48"/>
      <c r="R323" s="48"/>
      <c r="S323" s="48"/>
    </row>
    <row r="324" spans="1:28" ht="55.9" thickBot="1" x14ac:dyDescent="0.5">
      <c r="A324" s="112" t="s">
        <v>65</v>
      </c>
      <c r="B324" s="113" t="s">
        <v>112</v>
      </c>
      <c r="C324" s="114" t="s">
        <v>79</v>
      </c>
      <c r="D324" s="114" t="s">
        <v>107</v>
      </c>
      <c r="E324" s="114" t="s">
        <v>211</v>
      </c>
      <c r="F324" s="114" t="s">
        <v>81</v>
      </c>
      <c r="G324" s="114" t="s">
        <v>32</v>
      </c>
      <c r="H324" s="114" t="s">
        <v>68</v>
      </c>
      <c r="I324" s="114" t="s">
        <v>44</v>
      </c>
      <c r="J324" s="114" t="s">
        <v>33</v>
      </c>
      <c r="K324" s="114" t="s">
        <v>34</v>
      </c>
      <c r="L324" s="114" t="s">
        <v>228</v>
      </c>
      <c r="M324" s="114" t="s">
        <v>229</v>
      </c>
      <c r="N324" s="114" t="s">
        <v>80</v>
      </c>
      <c r="O324" s="115" t="s">
        <v>69</v>
      </c>
      <c r="P324" s="48"/>
    </row>
    <row r="325" spans="1:28" ht="21" customHeight="1" x14ac:dyDescent="0.5">
      <c r="A325" s="49">
        <f>A312+1</f>
        <v>25</v>
      </c>
      <c r="B325" s="181"/>
      <c r="C325" s="174"/>
      <c r="D325" s="50" t="str">
        <f>IF(ISBLANK(C325)," ",C325/$K$8)</f>
        <v xml:space="preserve"> </v>
      </c>
      <c r="E325" s="17"/>
      <c r="F325" s="51" t="str">
        <f>IF((SUM(L327:L336))&gt;0,SUM(L327:L336)," ")</f>
        <v xml:space="preserve"> </v>
      </c>
      <c r="G325" s="17"/>
      <c r="H325" s="17"/>
      <c r="I325" s="17"/>
      <c r="J325" s="17"/>
      <c r="K325" s="18"/>
      <c r="L325" s="18"/>
      <c r="M325" s="52" t="str">
        <f>IF(ISBLANK(C325)," ",IF(SUM(D327:E336)+SUM(G325:H325)+SUM(J325:L325)&gt;(D325*$K$8*$G$8),(D325*$K$8*$G$8),SUM(D327:E336)+SUM(G325:H325)+SUM(J325:L325)))</f>
        <v xml:space="preserve"> </v>
      </c>
      <c r="N325" s="26"/>
      <c r="O325" s="99" t="str">
        <f>IF(ISBLANK(N325)," ",IF(M325="0,00","0,00",MIN(IF(SUM(750/$O$8*M325)&gt;750,750,SUM(750/$O$8*M325)),N325)))</f>
        <v xml:space="preserve"> </v>
      </c>
      <c r="P325" s="53"/>
    </row>
    <row r="326" spans="1:28" ht="86.1" customHeight="1" x14ac:dyDescent="0.45">
      <c r="A326" s="296" t="s">
        <v>109</v>
      </c>
      <c r="B326" s="146" t="s">
        <v>113</v>
      </c>
      <c r="C326" s="54" t="s">
        <v>115</v>
      </c>
      <c r="D326" s="55" t="s">
        <v>201</v>
      </c>
      <c r="E326" s="55" t="s">
        <v>31</v>
      </c>
      <c r="F326" s="55" t="s">
        <v>35</v>
      </c>
      <c r="G326" s="55" t="s">
        <v>110</v>
      </c>
      <c r="H326" s="55" t="s">
        <v>43</v>
      </c>
      <c r="I326" s="55" t="s">
        <v>82</v>
      </c>
      <c r="J326" s="55" t="s">
        <v>83</v>
      </c>
      <c r="K326" s="56" t="s">
        <v>84</v>
      </c>
      <c r="L326" s="187" t="s">
        <v>229</v>
      </c>
      <c r="M326" s="298" t="s">
        <v>66</v>
      </c>
      <c r="N326" s="299"/>
      <c r="O326" s="300"/>
      <c r="P326" s="48"/>
    </row>
    <row r="327" spans="1:28" ht="17.100000000000001" customHeight="1" x14ac:dyDescent="0.45">
      <c r="A327" s="296"/>
      <c r="B327" s="151"/>
      <c r="C327" s="139">
        <v>1</v>
      </c>
      <c r="D327" s="19"/>
      <c r="E327" s="20"/>
      <c r="F327" s="21"/>
      <c r="G327" s="22"/>
      <c r="H327" s="57" t="str">
        <f>IF(ISBLANK(G327)," ",(G327+1))</f>
        <v xml:space="preserve"> </v>
      </c>
      <c r="I327" s="22"/>
      <c r="J327" s="58" t="str">
        <f>IF(ISBLANK(I327)," ",DATEDIF(G327,I327,"d"))</f>
        <v xml:space="preserve"> </v>
      </c>
      <c r="K327" s="59" t="str">
        <f>IF(ISBLANK(G327)," ",(H327+29))</f>
        <v xml:space="preserve"> </v>
      </c>
      <c r="L327" s="60" t="str">
        <f>IF(ISBLANK(D327),IF(ISBLANK(E327)," ",D327+E327),D327+E327)</f>
        <v xml:space="preserve"> </v>
      </c>
      <c r="M327" s="61"/>
      <c r="N327" s="62"/>
      <c r="O327" s="63"/>
      <c r="P327" s="48"/>
      <c r="Q327" s="48"/>
      <c r="R327" s="48"/>
      <c r="S327" s="48"/>
      <c r="T327" s="48"/>
      <c r="U327" s="48"/>
      <c r="V327" s="48"/>
      <c r="W327" s="48"/>
      <c r="X327" s="48"/>
      <c r="Y327" s="48"/>
      <c r="Z327" s="48"/>
      <c r="AA327"/>
      <c r="AB327"/>
    </row>
    <row r="328" spans="1:28" ht="17.100000000000001" customHeight="1" x14ac:dyDescent="0.45">
      <c r="A328" s="296"/>
      <c r="B328" s="151"/>
      <c r="C328" s="139">
        <f t="shared" ref="C328:C336" si="153">C327+1</f>
        <v>2</v>
      </c>
      <c r="D328" s="19"/>
      <c r="E328" s="20"/>
      <c r="F328" s="21"/>
      <c r="G328" s="22"/>
      <c r="H328" s="57" t="str">
        <f t="shared" ref="H328:H336" si="154">IF(ISBLANK(G328)," ",(G328+1))</f>
        <v xml:space="preserve"> </v>
      </c>
      <c r="I328" s="22"/>
      <c r="J328" s="58" t="str">
        <f t="shared" ref="J328:J336" si="155">IF(ISBLANK(I328)," ",DATEDIF(G328,I328,"d"))</f>
        <v xml:space="preserve"> </v>
      </c>
      <c r="K328" s="59" t="str">
        <f>IF(ISBLANK(G328)," ",(H328+29))</f>
        <v xml:space="preserve"> </v>
      </c>
      <c r="L328" s="60" t="str">
        <f t="shared" ref="L328:L336" si="156">IF(ISBLANK(D328),IF(ISBLANK(E328)," ",D328+E328),D328+E328)</f>
        <v xml:space="preserve"> </v>
      </c>
      <c r="M328" s="100"/>
      <c r="N328" s="101"/>
      <c r="O328" s="64"/>
      <c r="P328" s="48"/>
      <c r="Q328" s="48"/>
      <c r="R328" s="48"/>
      <c r="S328" s="48"/>
      <c r="T328" s="48"/>
      <c r="U328" s="48"/>
      <c r="V328" s="48"/>
      <c r="W328" s="48"/>
      <c r="X328" s="48"/>
      <c r="Y328" s="48"/>
      <c r="Z328" s="48"/>
      <c r="AA328"/>
      <c r="AB328"/>
    </row>
    <row r="329" spans="1:28" ht="17.100000000000001" customHeight="1" x14ac:dyDescent="0.45">
      <c r="A329" s="296"/>
      <c r="B329" s="151"/>
      <c r="C329" s="139">
        <f t="shared" si="153"/>
        <v>3</v>
      </c>
      <c r="D329" s="19"/>
      <c r="E329" s="20"/>
      <c r="F329" s="21"/>
      <c r="G329" s="116"/>
      <c r="H329" s="57" t="str">
        <f t="shared" si="154"/>
        <v xml:space="preserve"> </v>
      </c>
      <c r="I329" s="22"/>
      <c r="J329" s="58" t="str">
        <f t="shared" si="155"/>
        <v xml:space="preserve"> </v>
      </c>
      <c r="K329" s="59" t="str">
        <f t="shared" ref="K329" si="157">IF(ISBLANK(G329)," ",(H329+29))</f>
        <v xml:space="preserve"> </v>
      </c>
      <c r="L329" s="60" t="str">
        <f t="shared" si="156"/>
        <v xml:space="preserve"> </v>
      </c>
      <c r="M329" s="100"/>
      <c r="N329" s="101"/>
      <c r="O329" s="64"/>
      <c r="P329" s="48"/>
      <c r="Q329" s="48"/>
      <c r="R329" s="48"/>
      <c r="S329" s="48"/>
      <c r="T329" s="48"/>
      <c r="U329" s="48"/>
      <c r="V329" s="48"/>
      <c r="W329" s="48"/>
      <c r="X329" s="48"/>
      <c r="Y329" s="48"/>
      <c r="Z329" s="48"/>
      <c r="AA329"/>
      <c r="AB329"/>
    </row>
    <row r="330" spans="1:28" ht="17.100000000000001" customHeight="1" x14ac:dyDescent="0.45">
      <c r="A330" s="296"/>
      <c r="B330" s="151"/>
      <c r="C330" s="139">
        <f t="shared" si="153"/>
        <v>4</v>
      </c>
      <c r="D330" s="19"/>
      <c r="E330" s="20"/>
      <c r="F330" s="21"/>
      <c r="G330" s="22"/>
      <c r="H330" s="57" t="str">
        <f t="shared" si="154"/>
        <v xml:space="preserve"> </v>
      </c>
      <c r="I330" s="22"/>
      <c r="J330" s="58" t="str">
        <f t="shared" si="155"/>
        <v xml:space="preserve"> </v>
      </c>
      <c r="K330" s="59" t="str">
        <f>IF(ISBLANK(G330)," ",(H330+29))</f>
        <v xml:space="preserve"> </v>
      </c>
      <c r="L330" s="60" t="str">
        <f t="shared" si="156"/>
        <v xml:space="preserve"> </v>
      </c>
      <c r="M330" s="100"/>
      <c r="N330" s="101"/>
      <c r="O330" s="64"/>
      <c r="P330" s="48"/>
      <c r="Q330" s="48"/>
      <c r="R330" s="48"/>
      <c r="S330" s="48"/>
      <c r="T330" s="48"/>
      <c r="U330" s="48"/>
      <c r="V330" s="48"/>
      <c r="W330" s="48"/>
      <c r="X330" s="48"/>
      <c r="Y330" s="48"/>
      <c r="Z330" s="48"/>
      <c r="AA330"/>
      <c r="AB330"/>
    </row>
    <row r="331" spans="1:28" ht="17.100000000000001" customHeight="1" x14ac:dyDescent="0.45">
      <c r="A331" s="296"/>
      <c r="B331" s="151"/>
      <c r="C331" s="139">
        <f t="shared" si="153"/>
        <v>5</v>
      </c>
      <c r="D331" s="19"/>
      <c r="E331" s="20"/>
      <c r="F331" s="21"/>
      <c r="G331" s="22"/>
      <c r="H331" s="57" t="str">
        <f t="shared" si="154"/>
        <v xml:space="preserve"> </v>
      </c>
      <c r="I331" s="22"/>
      <c r="J331" s="58" t="str">
        <f t="shared" si="155"/>
        <v xml:space="preserve"> </v>
      </c>
      <c r="K331" s="59" t="str">
        <f t="shared" ref="K331:K336" si="158">IF(ISBLANK(G331)," ",(H331+29))</f>
        <v xml:space="preserve"> </v>
      </c>
      <c r="L331" s="60" t="str">
        <f t="shared" si="156"/>
        <v xml:space="preserve"> </v>
      </c>
      <c r="M331" s="100"/>
      <c r="N331" s="101"/>
      <c r="O331" s="64"/>
      <c r="P331" s="48"/>
      <c r="Q331" s="48"/>
      <c r="R331" s="48"/>
      <c r="S331" s="48"/>
      <c r="T331" s="48"/>
      <c r="U331" s="48"/>
      <c r="V331" s="48"/>
      <c r="W331" s="48"/>
      <c r="X331" s="48"/>
      <c r="Y331" s="48"/>
      <c r="Z331" s="48"/>
      <c r="AA331"/>
      <c r="AB331"/>
    </row>
    <row r="332" spans="1:28" ht="17.100000000000001" customHeight="1" x14ac:dyDescent="0.45">
      <c r="A332" s="296"/>
      <c r="B332" s="151"/>
      <c r="C332" s="139">
        <f t="shared" si="153"/>
        <v>6</v>
      </c>
      <c r="D332" s="19"/>
      <c r="E332" s="20"/>
      <c r="F332" s="21"/>
      <c r="G332" s="22"/>
      <c r="H332" s="57" t="str">
        <f t="shared" si="154"/>
        <v xml:space="preserve"> </v>
      </c>
      <c r="I332" s="22"/>
      <c r="J332" s="58" t="str">
        <f t="shared" si="155"/>
        <v xml:space="preserve"> </v>
      </c>
      <c r="K332" s="59" t="str">
        <f t="shared" si="158"/>
        <v xml:space="preserve"> </v>
      </c>
      <c r="L332" s="60" t="str">
        <f t="shared" si="156"/>
        <v xml:space="preserve"> </v>
      </c>
      <c r="M332" s="100"/>
      <c r="N332" s="101"/>
      <c r="O332" s="64"/>
      <c r="P332" s="48"/>
      <c r="Q332" s="48"/>
      <c r="R332" s="48"/>
      <c r="S332" s="48"/>
      <c r="T332" s="48"/>
      <c r="U332" s="48"/>
      <c r="V332" s="48"/>
      <c r="W332" s="48"/>
      <c r="X332" s="48"/>
      <c r="Y332" s="48"/>
      <c r="Z332" s="48"/>
      <c r="AA332"/>
      <c r="AB332"/>
    </row>
    <row r="333" spans="1:28" ht="17.100000000000001" customHeight="1" x14ac:dyDescent="0.45">
      <c r="A333" s="296"/>
      <c r="B333" s="151"/>
      <c r="C333" s="139">
        <f t="shared" si="153"/>
        <v>7</v>
      </c>
      <c r="D333" s="19"/>
      <c r="E333" s="20"/>
      <c r="F333" s="21"/>
      <c r="G333" s="22"/>
      <c r="H333" s="57" t="str">
        <f t="shared" si="154"/>
        <v xml:space="preserve"> </v>
      </c>
      <c r="I333" s="22"/>
      <c r="J333" s="58" t="str">
        <f t="shared" si="155"/>
        <v xml:space="preserve"> </v>
      </c>
      <c r="K333" s="59" t="str">
        <f t="shared" si="158"/>
        <v xml:space="preserve"> </v>
      </c>
      <c r="L333" s="60" t="str">
        <f t="shared" si="156"/>
        <v xml:space="preserve"> </v>
      </c>
      <c r="M333" s="100"/>
      <c r="N333" s="101"/>
      <c r="O333" s="64"/>
      <c r="P333" s="48"/>
      <c r="Q333" s="48"/>
      <c r="R333" s="48"/>
      <c r="S333" s="48"/>
      <c r="T333" s="48"/>
      <c r="U333" s="48"/>
      <c r="V333" s="48"/>
      <c r="W333" s="48"/>
      <c r="X333" s="48"/>
      <c r="Y333" s="48"/>
      <c r="Z333" s="48"/>
      <c r="AA333"/>
      <c r="AB333"/>
    </row>
    <row r="334" spans="1:28" ht="17.100000000000001" customHeight="1" x14ac:dyDescent="0.45">
      <c r="A334" s="296"/>
      <c r="B334" s="151"/>
      <c r="C334" s="139">
        <f t="shared" si="153"/>
        <v>8</v>
      </c>
      <c r="D334" s="19"/>
      <c r="E334" s="20"/>
      <c r="F334" s="21"/>
      <c r="G334" s="22"/>
      <c r="H334" s="57" t="str">
        <f t="shared" si="154"/>
        <v xml:space="preserve"> </v>
      </c>
      <c r="I334" s="22"/>
      <c r="J334" s="58" t="str">
        <f t="shared" si="155"/>
        <v xml:space="preserve"> </v>
      </c>
      <c r="K334" s="59" t="str">
        <f t="shared" si="158"/>
        <v xml:space="preserve"> </v>
      </c>
      <c r="L334" s="60" t="str">
        <f t="shared" si="156"/>
        <v xml:space="preserve"> </v>
      </c>
      <c r="M334" s="100"/>
      <c r="N334" s="101"/>
      <c r="O334" s="64"/>
      <c r="P334" s="48"/>
      <c r="Q334" s="48"/>
      <c r="R334" s="48"/>
      <c r="S334" s="48"/>
      <c r="T334" s="48"/>
      <c r="U334" s="48"/>
      <c r="V334" s="48"/>
      <c r="W334" s="48"/>
      <c r="X334" s="48"/>
      <c r="Y334" s="48"/>
      <c r="Z334" s="48"/>
      <c r="AA334"/>
      <c r="AB334"/>
    </row>
    <row r="335" spans="1:28" ht="17.100000000000001" customHeight="1" x14ac:dyDescent="0.45">
      <c r="A335" s="296"/>
      <c r="B335" s="151"/>
      <c r="C335" s="139">
        <f t="shared" si="153"/>
        <v>9</v>
      </c>
      <c r="D335" s="19"/>
      <c r="E335" s="20"/>
      <c r="F335" s="21"/>
      <c r="G335" s="22"/>
      <c r="H335" s="57" t="str">
        <f t="shared" si="154"/>
        <v xml:space="preserve"> </v>
      </c>
      <c r="I335" s="22"/>
      <c r="J335" s="58" t="str">
        <f t="shared" si="155"/>
        <v xml:space="preserve"> </v>
      </c>
      <c r="K335" s="59" t="str">
        <f t="shared" si="158"/>
        <v xml:space="preserve"> </v>
      </c>
      <c r="L335" s="60" t="str">
        <f t="shared" si="156"/>
        <v xml:space="preserve"> </v>
      </c>
      <c r="M335" s="100"/>
      <c r="N335" s="101"/>
      <c r="O335" s="64"/>
      <c r="P335" s="48"/>
      <c r="Q335" s="48"/>
      <c r="R335" s="48"/>
      <c r="S335" s="48"/>
    </row>
    <row r="336" spans="1:28" ht="17.100000000000001" customHeight="1" thickBot="1" x14ac:dyDescent="0.5">
      <c r="A336" s="297"/>
      <c r="B336" s="152"/>
      <c r="C336" s="140">
        <f t="shared" si="153"/>
        <v>10</v>
      </c>
      <c r="D336" s="23"/>
      <c r="E336" s="24"/>
      <c r="F336" s="102"/>
      <c r="G336" s="25"/>
      <c r="H336" s="103" t="str">
        <f t="shared" si="154"/>
        <v xml:space="preserve"> </v>
      </c>
      <c r="I336" s="25"/>
      <c r="J336" s="104" t="str">
        <f t="shared" si="155"/>
        <v xml:space="preserve"> </v>
      </c>
      <c r="K336" s="65" t="str">
        <f t="shared" si="158"/>
        <v xml:space="preserve"> </v>
      </c>
      <c r="L336" s="105" t="str">
        <f t="shared" si="156"/>
        <v xml:space="preserve"> </v>
      </c>
      <c r="M336" s="66"/>
      <c r="N336" s="67"/>
      <c r="O336" s="68"/>
      <c r="P336" s="48"/>
      <c r="Q336" s="48"/>
      <c r="R336" s="48"/>
      <c r="S336" s="48"/>
    </row>
    <row r="337" spans="1:28" ht="55.9" thickBot="1" x14ac:dyDescent="0.5">
      <c r="A337" s="112" t="s">
        <v>65</v>
      </c>
      <c r="B337" s="113" t="s">
        <v>112</v>
      </c>
      <c r="C337" s="114" t="s">
        <v>79</v>
      </c>
      <c r="D337" s="114" t="s">
        <v>107</v>
      </c>
      <c r="E337" s="114" t="s">
        <v>211</v>
      </c>
      <c r="F337" s="114" t="s">
        <v>81</v>
      </c>
      <c r="G337" s="114" t="s">
        <v>32</v>
      </c>
      <c r="H337" s="114" t="s">
        <v>68</v>
      </c>
      <c r="I337" s="114" t="s">
        <v>44</v>
      </c>
      <c r="J337" s="114" t="s">
        <v>33</v>
      </c>
      <c r="K337" s="114" t="s">
        <v>34</v>
      </c>
      <c r="L337" s="114" t="s">
        <v>228</v>
      </c>
      <c r="M337" s="114" t="s">
        <v>229</v>
      </c>
      <c r="N337" s="114" t="s">
        <v>80</v>
      </c>
      <c r="O337" s="115" t="s">
        <v>69</v>
      </c>
      <c r="P337" s="48"/>
    </row>
    <row r="338" spans="1:28" ht="21" customHeight="1" x14ac:dyDescent="0.5">
      <c r="A338" s="81">
        <f>A325+1</f>
        <v>26</v>
      </c>
      <c r="B338" s="181"/>
      <c r="C338" s="174"/>
      <c r="D338" s="85" t="str">
        <f t="shared" ref="D338" si="159">IF(ISBLANK(C338)," ",C338/$K$8)</f>
        <v xml:space="preserve"> </v>
      </c>
      <c r="E338" s="17"/>
      <c r="F338" s="86" t="str">
        <f t="shared" ref="F338" si="160">IF((SUM(L340:L349))&gt;0,SUM(L340:L349)," ")</f>
        <v xml:space="preserve"> </v>
      </c>
      <c r="G338" s="17"/>
      <c r="H338" s="17"/>
      <c r="I338" s="17"/>
      <c r="J338" s="17"/>
      <c r="K338" s="18"/>
      <c r="L338" s="18"/>
      <c r="M338" s="52" t="str">
        <f>IF(ISBLANK(C338)," ",IF(SUM(D340:E349)+SUM(G338:H338)+SUM(J338:L338)&gt;(D338*$K$8*$G$8),(D338*$K$8*$G$8),SUM(D340:E349)+SUM(G338:H338)+SUM(J338:L338)))</f>
        <v xml:space="preserve"> </v>
      </c>
      <c r="N338" s="26"/>
      <c r="O338" s="106" t="str">
        <f>IF(ISBLANK(N338)," ",IF(M338="0,00","0,00",MIN(IF(SUM(750/$O$8*M338)&gt;750,750,SUM(750/$O$8*M338)),N338)))</f>
        <v xml:space="preserve"> </v>
      </c>
      <c r="P338" s="53"/>
    </row>
    <row r="339" spans="1:28" ht="86.1" customHeight="1" x14ac:dyDescent="0.45">
      <c r="A339" s="291" t="s">
        <v>109</v>
      </c>
      <c r="B339" s="120" t="s">
        <v>113</v>
      </c>
      <c r="C339" s="82" t="s">
        <v>115</v>
      </c>
      <c r="D339" s="83" t="s">
        <v>201</v>
      </c>
      <c r="E339" s="83" t="s">
        <v>31</v>
      </c>
      <c r="F339" s="83" t="s">
        <v>35</v>
      </c>
      <c r="G339" s="83" t="s">
        <v>110</v>
      </c>
      <c r="H339" s="83" t="s">
        <v>43</v>
      </c>
      <c r="I339" s="83" t="s">
        <v>82</v>
      </c>
      <c r="J339" s="83" t="s">
        <v>83</v>
      </c>
      <c r="K339" s="84" t="s">
        <v>84</v>
      </c>
      <c r="L339" s="188" t="s">
        <v>229</v>
      </c>
      <c r="M339" s="293" t="s">
        <v>66</v>
      </c>
      <c r="N339" s="294"/>
      <c r="O339" s="295"/>
      <c r="P339" s="48"/>
    </row>
    <row r="340" spans="1:28" ht="17.100000000000001" customHeight="1" x14ac:dyDescent="0.45">
      <c r="A340" s="291"/>
      <c r="B340" s="151"/>
      <c r="C340" s="141">
        <v>1</v>
      </c>
      <c r="D340" s="19"/>
      <c r="E340" s="20"/>
      <c r="F340" s="21"/>
      <c r="G340" s="22"/>
      <c r="H340" s="87" t="str">
        <f t="shared" ref="H340:H349" si="161">IF(ISBLANK(G340)," ",(G340+1))</f>
        <v xml:space="preserve"> </v>
      </c>
      <c r="I340" s="22"/>
      <c r="J340" s="88" t="str">
        <f t="shared" ref="J340:J349" si="162">IF(ISBLANK(I340)," ",DATEDIF(G340,I340,"d"))</f>
        <v xml:space="preserve"> </v>
      </c>
      <c r="K340" s="89" t="str">
        <f t="shared" ref="K340:K349" si="163">IF(ISBLANK(G340)," ",(H340+29))</f>
        <v xml:space="preserve"> </v>
      </c>
      <c r="L340" s="90" t="str">
        <f t="shared" ref="L340:L349" si="164">IF(ISBLANK(D340),IF(ISBLANK(E340)," ",D340+E340),D340+E340)</f>
        <v xml:space="preserve"> </v>
      </c>
      <c r="M340" s="91"/>
      <c r="N340" s="92"/>
      <c r="O340" s="93"/>
      <c r="P340" s="48"/>
      <c r="Q340" s="48"/>
      <c r="R340" s="48"/>
      <c r="S340" s="48"/>
      <c r="T340" s="48"/>
      <c r="U340" s="48"/>
      <c r="V340" s="48"/>
      <c r="W340" s="48"/>
      <c r="X340" s="48"/>
      <c r="Y340" s="48"/>
      <c r="Z340" s="48"/>
      <c r="AA340"/>
      <c r="AB340"/>
    </row>
    <row r="341" spans="1:28" ht="17.100000000000001" customHeight="1" x14ac:dyDescent="0.45">
      <c r="A341" s="291"/>
      <c r="B341" s="151"/>
      <c r="C341" s="141">
        <f t="shared" ref="C341:C349" si="165">C340+1</f>
        <v>2</v>
      </c>
      <c r="D341" s="19"/>
      <c r="E341" s="20"/>
      <c r="F341" s="21"/>
      <c r="G341" s="22"/>
      <c r="H341" s="87" t="str">
        <f t="shared" si="161"/>
        <v xml:space="preserve"> </v>
      </c>
      <c r="I341" s="22"/>
      <c r="J341" s="88" t="str">
        <f t="shared" si="162"/>
        <v xml:space="preserve"> </v>
      </c>
      <c r="K341" s="89" t="str">
        <f t="shared" si="163"/>
        <v xml:space="preserve"> </v>
      </c>
      <c r="L341" s="90" t="str">
        <f t="shared" si="164"/>
        <v xml:space="preserve"> </v>
      </c>
      <c r="M341" s="107"/>
      <c r="N341" s="108"/>
      <c r="O341" s="94"/>
      <c r="P341" s="48"/>
      <c r="Q341" s="48"/>
      <c r="R341" s="48"/>
      <c r="S341" s="48"/>
      <c r="T341" s="48"/>
      <c r="U341" s="48"/>
      <c r="V341" s="48"/>
      <c r="W341" s="48"/>
      <c r="X341" s="48"/>
      <c r="Y341" s="48"/>
      <c r="Z341" s="48"/>
      <c r="AA341"/>
      <c r="AB341"/>
    </row>
    <row r="342" spans="1:28" ht="17.100000000000001" customHeight="1" x14ac:dyDescent="0.45">
      <c r="A342" s="291"/>
      <c r="B342" s="151"/>
      <c r="C342" s="141">
        <f t="shared" si="165"/>
        <v>3</v>
      </c>
      <c r="D342" s="19"/>
      <c r="E342" s="20"/>
      <c r="F342" s="21"/>
      <c r="G342" s="22"/>
      <c r="H342" s="87" t="str">
        <f t="shared" si="161"/>
        <v xml:space="preserve"> </v>
      </c>
      <c r="I342" s="22"/>
      <c r="J342" s="88" t="str">
        <f t="shared" si="162"/>
        <v xml:space="preserve"> </v>
      </c>
      <c r="K342" s="89" t="str">
        <f t="shared" si="163"/>
        <v xml:space="preserve"> </v>
      </c>
      <c r="L342" s="90" t="str">
        <f t="shared" si="164"/>
        <v xml:space="preserve"> </v>
      </c>
      <c r="M342" s="107"/>
      <c r="N342" s="108"/>
      <c r="O342" s="94"/>
      <c r="P342" s="48"/>
      <c r="Q342" s="48"/>
      <c r="R342" s="48"/>
      <c r="S342" s="48"/>
      <c r="T342" s="48"/>
      <c r="U342" s="48"/>
      <c r="V342" s="48"/>
      <c r="W342" s="48"/>
      <c r="X342" s="48"/>
      <c r="Y342" s="48"/>
      <c r="Z342" s="48"/>
      <c r="AA342"/>
      <c r="AB342"/>
    </row>
    <row r="343" spans="1:28" ht="17.100000000000001" customHeight="1" x14ac:dyDescent="0.45">
      <c r="A343" s="291"/>
      <c r="B343" s="151"/>
      <c r="C343" s="141">
        <f t="shared" si="165"/>
        <v>4</v>
      </c>
      <c r="D343" s="19"/>
      <c r="E343" s="20"/>
      <c r="F343" s="21"/>
      <c r="G343" s="22"/>
      <c r="H343" s="87" t="str">
        <f t="shared" si="161"/>
        <v xml:space="preserve"> </v>
      </c>
      <c r="I343" s="22"/>
      <c r="J343" s="88" t="str">
        <f t="shared" si="162"/>
        <v xml:space="preserve"> </v>
      </c>
      <c r="K343" s="89" t="str">
        <f t="shared" si="163"/>
        <v xml:space="preserve"> </v>
      </c>
      <c r="L343" s="90" t="str">
        <f t="shared" si="164"/>
        <v xml:space="preserve"> </v>
      </c>
      <c r="M343" s="107"/>
      <c r="N343" s="108"/>
      <c r="O343" s="94"/>
      <c r="P343" s="48"/>
      <c r="Q343" s="48"/>
      <c r="R343" s="48"/>
      <c r="S343" s="48"/>
      <c r="T343" s="48"/>
      <c r="U343" s="48"/>
      <c r="V343" s="48"/>
      <c r="W343" s="48"/>
      <c r="X343" s="48"/>
      <c r="Y343" s="48"/>
      <c r="Z343" s="48"/>
      <c r="AA343"/>
      <c r="AB343"/>
    </row>
    <row r="344" spans="1:28" ht="17.100000000000001" customHeight="1" x14ac:dyDescent="0.45">
      <c r="A344" s="291"/>
      <c r="B344" s="151"/>
      <c r="C344" s="141">
        <f t="shared" si="165"/>
        <v>5</v>
      </c>
      <c r="D344" s="19"/>
      <c r="E344" s="20"/>
      <c r="F344" s="21"/>
      <c r="G344" s="22"/>
      <c r="H344" s="87" t="str">
        <f t="shared" si="161"/>
        <v xml:space="preserve"> </v>
      </c>
      <c r="I344" s="22"/>
      <c r="J344" s="88" t="str">
        <f t="shared" si="162"/>
        <v xml:space="preserve"> </v>
      </c>
      <c r="K344" s="89" t="str">
        <f t="shared" si="163"/>
        <v xml:space="preserve"> </v>
      </c>
      <c r="L344" s="90" t="str">
        <f t="shared" si="164"/>
        <v xml:space="preserve"> </v>
      </c>
      <c r="M344" s="107"/>
      <c r="N344" s="108"/>
      <c r="O344" s="94"/>
      <c r="P344" s="48"/>
      <c r="Q344" s="48"/>
      <c r="R344" s="48"/>
      <c r="S344" s="48"/>
      <c r="T344" s="48"/>
      <c r="U344" s="48"/>
      <c r="V344" s="48"/>
      <c r="W344" s="48"/>
      <c r="X344" s="48"/>
      <c r="Y344" s="48"/>
      <c r="Z344" s="48"/>
      <c r="AA344"/>
      <c r="AB344"/>
    </row>
    <row r="345" spans="1:28" ht="17.100000000000001" customHeight="1" x14ac:dyDescent="0.45">
      <c r="A345" s="291"/>
      <c r="B345" s="151"/>
      <c r="C345" s="141">
        <f t="shared" si="165"/>
        <v>6</v>
      </c>
      <c r="D345" s="19"/>
      <c r="E345" s="20"/>
      <c r="F345" s="21"/>
      <c r="G345" s="22"/>
      <c r="H345" s="87" t="str">
        <f t="shared" si="161"/>
        <v xml:space="preserve"> </v>
      </c>
      <c r="I345" s="22"/>
      <c r="J345" s="88" t="str">
        <f t="shared" si="162"/>
        <v xml:space="preserve"> </v>
      </c>
      <c r="K345" s="89" t="str">
        <f t="shared" si="163"/>
        <v xml:space="preserve"> </v>
      </c>
      <c r="L345" s="90" t="str">
        <f t="shared" si="164"/>
        <v xml:space="preserve"> </v>
      </c>
      <c r="M345" s="107"/>
      <c r="N345" s="108"/>
      <c r="O345" s="94"/>
      <c r="P345" s="48"/>
      <c r="Q345" s="48"/>
      <c r="R345" s="48"/>
      <c r="S345" s="48"/>
      <c r="T345" s="48"/>
      <c r="U345" s="48"/>
      <c r="V345" s="48"/>
      <c r="W345" s="48"/>
      <c r="X345" s="48"/>
      <c r="Y345" s="48"/>
      <c r="Z345" s="48"/>
      <c r="AA345"/>
      <c r="AB345"/>
    </row>
    <row r="346" spans="1:28" ht="17.100000000000001" customHeight="1" x14ac:dyDescent="0.45">
      <c r="A346" s="291"/>
      <c r="B346" s="151"/>
      <c r="C346" s="141">
        <f t="shared" si="165"/>
        <v>7</v>
      </c>
      <c r="D346" s="19"/>
      <c r="E346" s="20"/>
      <c r="F346" s="21"/>
      <c r="G346" s="22"/>
      <c r="H346" s="87" t="str">
        <f t="shared" si="161"/>
        <v xml:space="preserve"> </v>
      </c>
      <c r="I346" s="22"/>
      <c r="J346" s="88" t="str">
        <f t="shared" si="162"/>
        <v xml:space="preserve"> </v>
      </c>
      <c r="K346" s="89" t="str">
        <f t="shared" si="163"/>
        <v xml:space="preserve"> </v>
      </c>
      <c r="L346" s="90" t="str">
        <f t="shared" si="164"/>
        <v xml:space="preserve"> </v>
      </c>
      <c r="M346" s="107"/>
      <c r="N346" s="108"/>
      <c r="O346" s="94"/>
      <c r="P346" s="48"/>
      <c r="Q346" s="48"/>
      <c r="R346" s="48"/>
      <c r="S346" s="48"/>
      <c r="T346" s="48"/>
      <c r="U346" s="48"/>
      <c r="V346" s="48"/>
      <c r="W346" s="48"/>
      <c r="X346" s="48"/>
      <c r="Y346" s="48"/>
      <c r="Z346" s="48"/>
      <c r="AA346"/>
      <c r="AB346"/>
    </row>
    <row r="347" spans="1:28" ht="17.100000000000001" customHeight="1" x14ac:dyDescent="0.45">
      <c r="A347" s="291"/>
      <c r="B347" s="151"/>
      <c r="C347" s="141">
        <f t="shared" si="165"/>
        <v>8</v>
      </c>
      <c r="D347" s="19"/>
      <c r="E347" s="20"/>
      <c r="F347" s="21"/>
      <c r="G347" s="22"/>
      <c r="H347" s="87" t="str">
        <f t="shared" si="161"/>
        <v xml:space="preserve"> </v>
      </c>
      <c r="I347" s="22"/>
      <c r="J347" s="88" t="str">
        <f t="shared" si="162"/>
        <v xml:space="preserve"> </v>
      </c>
      <c r="K347" s="89" t="str">
        <f t="shared" si="163"/>
        <v xml:space="preserve"> </v>
      </c>
      <c r="L347" s="90" t="str">
        <f t="shared" si="164"/>
        <v xml:space="preserve"> </v>
      </c>
      <c r="M347" s="107"/>
      <c r="N347" s="108"/>
      <c r="O347" s="94"/>
      <c r="P347" s="48"/>
      <c r="Q347" s="48"/>
      <c r="R347" s="48"/>
      <c r="S347" s="48"/>
      <c r="T347" s="48"/>
      <c r="U347" s="48"/>
      <c r="V347" s="48"/>
      <c r="W347" s="48"/>
      <c r="X347" s="48"/>
      <c r="Y347" s="48"/>
      <c r="Z347" s="48"/>
      <c r="AA347"/>
      <c r="AB347"/>
    </row>
    <row r="348" spans="1:28" ht="17.100000000000001" customHeight="1" x14ac:dyDescent="0.45">
      <c r="A348" s="291"/>
      <c r="B348" s="151"/>
      <c r="C348" s="141">
        <f t="shared" si="165"/>
        <v>9</v>
      </c>
      <c r="D348" s="19"/>
      <c r="E348" s="20"/>
      <c r="F348" s="21"/>
      <c r="G348" s="22"/>
      <c r="H348" s="87" t="str">
        <f t="shared" si="161"/>
        <v xml:space="preserve"> </v>
      </c>
      <c r="I348" s="22"/>
      <c r="J348" s="88" t="str">
        <f t="shared" si="162"/>
        <v xml:space="preserve"> </v>
      </c>
      <c r="K348" s="89" t="str">
        <f t="shared" si="163"/>
        <v xml:space="preserve"> </v>
      </c>
      <c r="L348" s="90" t="str">
        <f t="shared" si="164"/>
        <v xml:space="preserve"> </v>
      </c>
      <c r="M348" s="107"/>
      <c r="N348" s="108"/>
      <c r="O348" s="94"/>
      <c r="P348" s="48"/>
      <c r="Q348" s="48"/>
      <c r="R348" s="48"/>
      <c r="S348" s="48"/>
    </row>
    <row r="349" spans="1:28" ht="17.100000000000001" customHeight="1" thickBot="1" x14ac:dyDescent="0.5">
      <c r="A349" s="292"/>
      <c r="B349" s="152"/>
      <c r="C349" s="142">
        <f t="shared" si="165"/>
        <v>10</v>
      </c>
      <c r="D349" s="23"/>
      <c r="E349" s="24"/>
      <c r="F349" s="102"/>
      <c r="G349" s="25"/>
      <c r="H349" s="109" t="str">
        <f t="shared" si="161"/>
        <v xml:space="preserve"> </v>
      </c>
      <c r="I349" s="25"/>
      <c r="J349" s="110" t="str">
        <f t="shared" si="162"/>
        <v xml:space="preserve"> </v>
      </c>
      <c r="K349" s="95" t="str">
        <f t="shared" si="163"/>
        <v xml:space="preserve"> </v>
      </c>
      <c r="L349" s="111" t="str">
        <f t="shared" si="164"/>
        <v xml:space="preserve"> </v>
      </c>
      <c r="M349" s="96"/>
      <c r="N349" s="97"/>
      <c r="O349" s="98"/>
      <c r="P349" s="48"/>
      <c r="Q349" s="48"/>
      <c r="R349" s="48"/>
      <c r="S349" s="48"/>
    </row>
    <row r="350" spans="1:28" ht="55.9" thickBot="1" x14ac:dyDescent="0.5">
      <c r="A350" s="112" t="s">
        <v>65</v>
      </c>
      <c r="B350" s="113" t="s">
        <v>112</v>
      </c>
      <c r="C350" s="114" t="s">
        <v>79</v>
      </c>
      <c r="D350" s="114" t="s">
        <v>107</v>
      </c>
      <c r="E350" s="114" t="s">
        <v>211</v>
      </c>
      <c r="F350" s="114" t="s">
        <v>81</v>
      </c>
      <c r="G350" s="114" t="s">
        <v>32</v>
      </c>
      <c r="H350" s="114" t="s">
        <v>68</v>
      </c>
      <c r="I350" s="114" t="s">
        <v>44</v>
      </c>
      <c r="J350" s="114" t="s">
        <v>33</v>
      </c>
      <c r="K350" s="114" t="s">
        <v>34</v>
      </c>
      <c r="L350" s="114" t="s">
        <v>228</v>
      </c>
      <c r="M350" s="114" t="s">
        <v>229</v>
      </c>
      <c r="N350" s="114" t="s">
        <v>80</v>
      </c>
      <c r="O350" s="115" t="s">
        <v>69</v>
      </c>
      <c r="P350" s="48"/>
    </row>
    <row r="351" spans="1:28" ht="21" customHeight="1" x14ac:dyDescent="0.5">
      <c r="A351" s="49">
        <f>A338+1</f>
        <v>27</v>
      </c>
      <c r="B351" s="181"/>
      <c r="C351" s="174"/>
      <c r="D351" s="50" t="str">
        <f>IF(ISBLANK(C351)," ",C351/$K$8)</f>
        <v xml:space="preserve"> </v>
      </c>
      <c r="E351" s="17"/>
      <c r="F351" s="51" t="str">
        <f>IF((SUM(L353:L362))&gt;0,SUM(L353:L362)," ")</f>
        <v xml:space="preserve"> </v>
      </c>
      <c r="G351" s="17"/>
      <c r="H351" s="17"/>
      <c r="I351" s="17"/>
      <c r="J351" s="17"/>
      <c r="K351" s="18"/>
      <c r="L351" s="18"/>
      <c r="M351" s="52" t="str">
        <f>IF(ISBLANK(C351)," ",IF(SUM(D353:E362)+SUM(G351:H351)+SUM(J351:L351)&gt;(D351*$K$8*$G$8),(D351*$K$8*$G$8),SUM(D353:E362)+SUM(G351:H351)+SUM(J351:L351)))</f>
        <v xml:space="preserve"> </v>
      </c>
      <c r="N351" s="26"/>
      <c r="O351" s="99" t="str">
        <f>IF(ISBLANK(N351)," ",IF(M351="0,00","0,00",MIN(IF(SUM(750/$O$8*M351)&gt;750,750,SUM(750/$O$8*M351)),N351)))</f>
        <v xml:space="preserve"> </v>
      </c>
      <c r="P351" s="53"/>
    </row>
    <row r="352" spans="1:28" ht="86.1" customHeight="1" x14ac:dyDescent="0.45">
      <c r="A352" s="296" t="s">
        <v>109</v>
      </c>
      <c r="B352" s="146" t="s">
        <v>113</v>
      </c>
      <c r="C352" s="54" t="s">
        <v>115</v>
      </c>
      <c r="D352" s="55" t="s">
        <v>201</v>
      </c>
      <c r="E352" s="55" t="s">
        <v>31</v>
      </c>
      <c r="F352" s="55" t="s">
        <v>35</v>
      </c>
      <c r="G352" s="55" t="s">
        <v>110</v>
      </c>
      <c r="H352" s="55" t="s">
        <v>43</v>
      </c>
      <c r="I352" s="55" t="s">
        <v>82</v>
      </c>
      <c r="J352" s="55" t="s">
        <v>83</v>
      </c>
      <c r="K352" s="56" t="s">
        <v>84</v>
      </c>
      <c r="L352" s="187" t="s">
        <v>229</v>
      </c>
      <c r="M352" s="298" t="s">
        <v>66</v>
      </c>
      <c r="N352" s="299"/>
      <c r="O352" s="300"/>
      <c r="P352" s="48"/>
    </row>
    <row r="353" spans="1:28" ht="17.100000000000001" customHeight="1" x14ac:dyDescent="0.45">
      <c r="A353" s="296"/>
      <c r="B353" s="151"/>
      <c r="C353" s="139">
        <v>1</v>
      </c>
      <c r="D353" s="19"/>
      <c r="E353" s="20"/>
      <c r="F353" s="21"/>
      <c r="G353" s="22"/>
      <c r="H353" s="57" t="str">
        <f>IF(ISBLANK(G353)," ",(G353+1))</f>
        <v xml:space="preserve"> </v>
      </c>
      <c r="I353" s="22"/>
      <c r="J353" s="58" t="str">
        <f>IF(ISBLANK(I353)," ",DATEDIF(G353,I353,"d"))</f>
        <v xml:space="preserve"> </v>
      </c>
      <c r="K353" s="59" t="str">
        <f>IF(ISBLANK(G353)," ",(H353+29))</f>
        <v xml:space="preserve"> </v>
      </c>
      <c r="L353" s="60" t="str">
        <f>IF(ISBLANK(D353),IF(ISBLANK(E353)," ",D353+E353),D353+E353)</f>
        <v xml:space="preserve"> </v>
      </c>
      <c r="M353" s="61"/>
      <c r="N353" s="62"/>
      <c r="O353" s="63"/>
      <c r="P353" s="48"/>
      <c r="Q353" s="48"/>
      <c r="R353" s="48"/>
      <c r="S353" s="48"/>
      <c r="T353" s="48"/>
      <c r="U353" s="48"/>
      <c r="V353" s="48"/>
      <c r="W353" s="48"/>
      <c r="X353" s="48"/>
      <c r="Y353" s="48"/>
      <c r="Z353" s="48"/>
      <c r="AA353"/>
      <c r="AB353"/>
    </row>
    <row r="354" spans="1:28" ht="17.100000000000001" customHeight="1" x14ac:dyDescent="0.45">
      <c r="A354" s="296"/>
      <c r="B354" s="151"/>
      <c r="C354" s="139">
        <f t="shared" ref="C354:C362" si="166">C353+1</f>
        <v>2</v>
      </c>
      <c r="D354" s="19"/>
      <c r="E354" s="20"/>
      <c r="F354" s="21"/>
      <c r="G354" s="22"/>
      <c r="H354" s="57" t="str">
        <f t="shared" ref="H354:H362" si="167">IF(ISBLANK(G354)," ",(G354+1))</f>
        <v xml:space="preserve"> </v>
      </c>
      <c r="I354" s="22"/>
      <c r="J354" s="58" t="str">
        <f t="shared" ref="J354:J362" si="168">IF(ISBLANK(I354)," ",DATEDIF(G354,I354,"d"))</f>
        <v xml:space="preserve"> </v>
      </c>
      <c r="K354" s="59" t="str">
        <f>IF(ISBLANK(G354)," ",(H354+29))</f>
        <v xml:space="preserve"> </v>
      </c>
      <c r="L354" s="60" t="str">
        <f t="shared" ref="L354:L362" si="169">IF(ISBLANK(D354),IF(ISBLANK(E354)," ",D354+E354),D354+E354)</f>
        <v xml:space="preserve"> </v>
      </c>
      <c r="M354" s="100"/>
      <c r="N354" s="101"/>
      <c r="O354" s="64"/>
      <c r="P354" s="48"/>
      <c r="Q354" s="48"/>
      <c r="R354" s="48"/>
      <c r="S354" s="48"/>
      <c r="T354" s="48"/>
      <c r="U354" s="48"/>
      <c r="V354" s="48"/>
      <c r="W354" s="48"/>
      <c r="X354" s="48"/>
      <c r="Y354" s="48"/>
      <c r="Z354" s="48"/>
      <c r="AA354"/>
      <c r="AB354"/>
    </row>
    <row r="355" spans="1:28" ht="17.100000000000001" customHeight="1" x14ac:dyDescent="0.45">
      <c r="A355" s="296"/>
      <c r="B355" s="151"/>
      <c r="C355" s="139">
        <f t="shared" si="166"/>
        <v>3</v>
      </c>
      <c r="D355" s="19"/>
      <c r="E355" s="20"/>
      <c r="F355" s="21"/>
      <c r="G355" s="116"/>
      <c r="H355" s="57" t="str">
        <f t="shared" si="167"/>
        <v xml:space="preserve"> </v>
      </c>
      <c r="I355" s="22"/>
      <c r="J355" s="58" t="str">
        <f t="shared" si="168"/>
        <v xml:space="preserve"> </v>
      </c>
      <c r="K355" s="59" t="str">
        <f t="shared" ref="K355" si="170">IF(ISBLANK(G355)," ",(H355+29))</f>
        <v xml:space="preserve"> </v>
      </c>
      <c r="L355" s="60" t="str">
        <f t="shared" si="169"/>
        <v xml:space="preserve"> </v>
      </c>
      <c r="M355" s="100"/>
      <c r="N355" s="101"/>
      <c r="O355" s="64"/>
      <c r="P355" s="48"/>
      <c r="Q355" s="48"/>
      <c r="R355" s="48"/>
      <c r="S355" s="48"/>
      <c r="T355" s="48"/>
      <c r="U355" s="48"/>
      <c r="V355" s="48"/>
      <c r="W355" s="48"/>
      <c r="X355" s="48"/>
      <c r="Y355" s="48"/>
      <c r="Z355" s="48"/>
      <c r="AA355"/>
      <c r="AB355"/>
    </row>
    <row r="356" spans="1:28" ht="17.100000000000001" customHeight="1" x14ac:dyDescent="0.45">
      <c r="A356" s="296"/>
      <c r="B356" s="151"/>
      <c r="C356" s="139">
        <f t="shared" si="166"/>
        <v>4</v>
      </c>
      <c r="D356" s="19"/>
      <c r="E356" s="20"/>
      <c r="F356" s="21"/>
      <c r="G356" s="22"/>
      <c r="H356" s="57" t="str">
        <f t="shared" si="167"/>
        <v xml:space="preserve"> </v>
      </c>
      <c r="I356" s="22"/>
      <c r="J356" s="58" t="str">
        <f t="shared" si="168"/>
        <v xml:space="preserve"> </v>
      </c>
      <c r="K356" s="59" t="str">
        <f>IF(ISBLANK(G356)," ",(H356+29))</f>
        <v xml:space="preserve"> </v>
      </c>
      <c r="L356" s="60" t="str">
        <f t="shared" si="169"/>
        <v xml:space="preserve"> </v>
      </c>
      <c r="M356" s="100"/>
      <c r="N356" s="101"/>
      <c r="O356" s="64"/>
      <c r="P356" s="48"/>
      <c r="Q356" s="48"/>
      <c r="R356" s="48"/>
      <c r="S356" s="48"/>
      <c r="T356" s="48"/>
      <c r="U356" s="48"/>
      <c r="V356" s="48"/>
      <c r="W356" s="48"/>
      <c r="X356" s="48"/>
      <c r="Y356" s="48"/>
      <c r="Z356" s="48"/>
      <c r="AA356"/>
      <c r="AB356"/>
    </row>
    <row r="357" spans="1:28" ht="17.100000000000001" customHeight="1" x14ac:dyDescent="0.45">
      <c r="A357" s="296"/>
      <c r="B357" s="151"/>
      <c r="C357" s="139">
        <f t="shared" si="166"/>
        <v>5</v>
      </c>
      <c r="D357" s="19"/>
      <c r="E357" s="20"/>
      <c r="F357" s="21"/>
      <c r="G357" s="22"/>
      <c r="H357" s="57" t="str">
        <f t="shared" si="167"/>
        <v xml:space="preserve"> </v>
      </c>
      <c r="I357" s="22"/>
      <c r="J357" s="58" t="str">
        <f t="shared" si="168"/>
        <v xml:space="preserve"> </v>
      </c>
      <c r="K357" s="59" t="str">
        <f t="shared" ref="K357:K362" si="171">IF(ISBLANK(G357)," ",(H357+29))</f>
        <v xml:space="preserve"> </v>
      </c>
      <c r="L357" s="60" t="str">
        <f t="shared" si="169"/>
        <v xml:space="preserve"> </v>
      </c>
      <c r="M357" s="100"/>
      <c r="N357" s="101"/>
      <c r="O357" s="64"/>
      <c r="P357" s="48"/>
      <c r="Q357" s="48"/>
      <c r="R357" s="48"/>
      <c r="S357" s="48"/>
      <c r="T357" s="48"/>
      <c r="U357" s="48"/>
      <c r="V357" s="48"/>
      <c r="W357" s="48"/>
      <c r="X357" s="48"/>
      <c r="Y357" s="48"/>
      <c r="Z357" s="48"/>
      <c r="AA357"/>
      <c r="AB357"/>
    </row>
    <row r="358" spans="1:28" ht="17.100000000000001" customHeight="1" x14ac:dyDescent="0.45">
      <c r="A358" s="296"/>
      <c r="B358" s="151"/>
      <c r="C358" s="139">
        <f t="shared" si="166"/>
        <v>6</v>
      </c>
      <c r="D358" s="19"/>
      <c r="E358" s="20"/>
      <c r="F358" s="21"/>
      <c r="G358" s="22"/>
      <c r="H358" s="57" t="str">
        <f t="shared" si="167"/>
        <v xml:space="preserve"> </v>
      </c>
      <c r="I358" s="22"/>
      <c r="J358" s="58" t="str">
        <f t="shared" si="168"/>
        <v xml:space="preserve"> </v>
      </c>
      <c r="K358" s="59" t="str">
        <f t="shared" si="171"/>
        <v xml:space="preserve"> </v>
      </c>
      <c r="L358" s="60" t="str">
        <f t="shared" si="169"/>
        <v xml:space="preserve"> </v>
      </c>
      <c r="M358" s="100"/>
      <c r="N358" s="101"/>
      <c r="O358" s="64"/>
      <c r="P358" s="48"/>
      <c r="Q358" s="48"/>
      <c r="R358" s="48"/>
      <c r="S358" s="48"/>
      <c r="T358" s="48"/>
      <c r="U358" s="48"/>
      <c r="V358" s="48"/>
      <c r="W358" s="48"/>
      <c r="X358" s="48"/>
      <c r="Y358" s="48"/>
      <c r="Z358" s="48"/>
      <c r="AA358"/>
      <c r="AB358"/>
    </row>
    <row r="359" spans="1:28" ht="17.100000000000001" customHeight="1" x14ac:dyDescent="0.45">
      <c r="A359" s="296"/>
      <c r="B359" s="151"/>
      <c r="C359" s="139">
        <f t="shared" si="166"/>
        <v>7</v>
      </c>
      <c r="D359" s="19"/>
      <c r="E359" s="20"/>
      <c r="F359" s="21"/>
      <c r="G359" s="22"/>
      <c r="H359" s="57" t="str">
        <f t="shared" si="167"/>
        <v xml:space="preserve"> </v>
      </c>
      <c r="I359" s="22"/>
      <c r="J359" s="58" t="str">
        <f t="shared" si="168"/>
        <v xml:space="preserve"> </v>
      </c>
      <c r="K359" s="59" t="str">
        <f t="shared" si="171"/>
        <v xml:space="preserve"> </v>
      </c>
      <c r="L359" s="60" t="str">
        <f t="shared" si="169"/>
        <v xml:space="preserve"> </v>
      </c>
      <c r="M359" s="100"/>
      <c r="N359" s="101"/>
      <c r="O359" s="64"/>
      <c r="P359" s="48"/>
      <c r="Q359" s="48"/>
      <c r="R359" s="48"/>
      <c r="S359" s="48"/>
      <c r="T359" s="48"/>
      <c r="U359" s="48"/>
      <c r="V359" s="48"/>
      <c r="W359" s="48"/>
      <c r="X359" s="48"/>
      <c r="Y359" s="48"/>
      <c r="Z359" s="48"/>
      <c r="AA359"/>
      <c r="AB359"/>
    </row>
    <row r="360" spans="1:28" ht="17.100000000000001" customHeight="1" x14ac:dyDescent="0.45">
      <c r="A360" s="296"/>
      <c r="B360" s="151"/>
      <c r="C360" s="139">
        <f t="shared" si="166"/>
        <v>8</v>
      </c>
      <c r="D360" s="19"/>
      <c r="E360" s="20"/>
      <c r="F360" s="21"/>
      <c r="G360" s="22"/>
      <c r="H360" s="57" t="str">
        <f t="shared" si="167"/>
        <v xml:space="preserve"> </v>
      </c>
      <c r="I360" s="22"/>
      <c r="J360" s="58" t="str">
        <f t="shared" si="168"/>
        <v xml:space="preserve"> </v>
      </c>
      <c r="K360" s="59" t="str">
        <f t="shared" si="171"/>
        <v xml:space="preserve"> </v>
      </c>
      <c r="L360" s="60" t="str">
        <f t="shared" si="169"/>
        <v xml:space="preserve"> </v>
      </c>
      <c r="M360" s="100"/>
      <c r="N360" s="101"/>
      <c r="O360" s="64"/>
      <c r="P360" s="48"/>
      <c r="Q360" s="48"/>
      <c r="R360" s="48"/>
      <c r="S360" s="48"/>
      <c r="T360" s="48"/>
      <c r="U360" s="48"/>
      <c r="V360" s="48"/>
      <c r="W360" s="48"/>
      <c r="X360" s="48"/>
      <c r="Y360" s="48"/>
      <c r="Z360" s="48"/>
      <c r="AA360"/>
      <c r="AB360"/>
    </row>
    <row r="361" spans="1:28" ht="17.100000000000001" customHeight="1" x14ac:dyDescent="0.45">
      <c r="A361" s="296"/>
      <c r="B361" s="151"/>
      <c r="C361" s="139">
        <f t="shared" si="166"/>
        <v>9</v>
      </c>
      <c r="D361" s="19"/>
      <c r="E361" s="20"/>
      <c r="F361" s="21"/>
      <c r="G361" s="22"/>
      <c r="H361" s="57" t="str">
        <f t="shared" si="167"/>
        <v xml:space="preserve"> </v>
      </c>
      <c r="I361" s="22"/>
      <c r="J361" s="58" t="str">
        <f t="shared" si="168"/>
        <v xml:space="preserve"> </v>
      </c>
      <c r="K361" s="59" t="str">
        <f t="shared" si="171"/>
        <v xml:space="preserve"> </v>
      </c>
      <c r="L361" s="60" t="str">
        <f t="shared" si="169"/>
        <v xml:space="preserve"> </v>
      </c>
      <c r="M361" s="100"/>
      <c r="N361" s="101"/>
      <c r="O361" s="64"/>
      <c r="P361" s="48"/>
      <c r="Q361" s="48"/>
      <c r="R361" s="48"/>
      <c r="S361" s="48"/>
    </row>
    <row r="362" spans="1:28" ht="17.100000000000001" customHeight="1" thickBot="1" x14ac:dyDescent="0.5">
      <c r="A362" s="297"/>
      <c r="B362" s="152"/>
      <c r="C362" s="140">
        <f t="shared" si="166"/>
        <v>10</v>
      </c>
      <c r="D362" s="23"/>
      <c r="E362" s="24"/>
      <c r="F362" s="102"/>
      <c r="G362" s="25"/>
      <c r="H362" s="103" t="str">
        <f t="shared" si="167"/>
        <v xml:space="preserve"> </v>
      </c>
      <c r="I362" s="25"/>
      <c r="J362" s="104" t="str">
        <f t="shared" si="168"/>
        <v xml:space="preserve"> </v>
      </c>
      <c r="K362" s="65" t="str">
        <f t="shared" si="171"/>
        <v xml:space="preserve"> </v>
      </c>
      <c r="L362" s="105" t="str">
        <f t="shared" si="169"/>
        <v xml:space="preserve"> </v>
      </c>
      <c r="M362" s="66"/>
      <c r="N362" s="67"/>
      <c r="O362" s="68"/>
      <c r="P362" s="48"/>
      <c r="Q362" s="48"/>
      <c r="R362" s="48"/>
      <c r="S362" s="48"/>
    </row>
    <row r="363" spans="1:28" ht="55.9" thickBot="1" x14ac:dyDescent="0.5">
      <c r="A363" s="112" t="s">
        <v>65</v>
      </c>
      <c r="B363" s="113" t="s">
        <v>112</v>
      </c>
      <c r="C363" s="114" t="s">
        <v>79</v>
      </c>
      <c r="D363" s="114" t="s">
        <v>107</v>
      </c>
      <c r="E363" s="114" t="s">
        <v>211</v>
      </c>
      <c r="F363" s="114" t="s">
        <v>81</v>
      </c>
      <c r="G363" s="114" t="s">
        <v>32</v>
      </c>
      <c r="H363" s="114" t="s">
        <v>68</v>
      </c>
      <c r="I363" s="114" t="s">
        <v>44</v>
      </c>
      <c r="J363" s="114" t="s">
        <v>33</v>
      </c>
      <c r="K363" s="114" t="s">
        <v>34</v>
      </c>
      <c r="L363" s="114" t="s">
        <v>228</v>
      </c>
      <c r="M363" s="114" t="s">
        <v>229</v>
      </c>
      <c r="N363" s="114" t="s">
        <v>80</v>
      </c>
      <c r="O363" s="115" t="s">
        <v>69</v>
      </c>
      <c r="P363" s="48"/>
    </row>
    <row r="364" spans="1:28" ht="21" customHeight="1" x14ac:dyDescent="0.5">
      <c r="A364" s="81">
        <f>A351+1</f>
        <v>28</v>
      </c>
      <c r="B364" s="181"/>
      <c r="C364" s="174"/>
      <c r="D364" s="85" t="str">
        <f t="shared" ref="D364" si="172">IF(ISBLANK(C364)," ",C364/$K$8)</f>
        <v xml:space="preserve"> </v>
      </c>
      <c r="E364" s="17"/>
      <c r="F364" s="86" t="str">
        <f t="shared" ref="F364" si="173">IF((SUM(L366:L375))&gt;0,SUM(L366:L375)," ")</f>
        <v xml:space="preserve"> </v>
      </c>
      <c r="G364" s="17"/>
      <c r="H364" s="17"/>
      <c r="I364" s="17"/>
      <c r="J364" s="17"/>
      <c r="K364" s="18"/>
      <c r="L364" s="18"/>
      <c r="M364" s="52" t="str">
        <f>IF(ISBLANK(C364)," ",IF(SUM(D366:E375)+SUM(G364:H364)+SUM(J364:L364)&gt;(D364*$K$8*$G$8),(D364*$K$8*$G$8),SUM(D366:E375)+SUM(G364:H364)+SUM(J364:L364)))</f>
        <v xml:space="preserve"> </v>
      </c>
      <c r="N364" s="26"/>
      <c r="O364" s="106" t="str">
        <f>IF(ISBLANK(N364)," ",IF(M364="0,00","0,00",MIN(IF(SUM(750/$O$8*M364)&gt;750,750,SUM(750/$O$8*M364)),N364)))</f>
        <v xml:space="preserve"> </v>
      </c>
      <c r="P364" s="53"/>
    </row>
    <row r="365" spans="1:28" ht="86.1" customHeight="1" x14ac:dyDescent="0.45">
      <c r="A365" s="291" t="s">
        <v>109</v>
      </c>
      <c r="B365" s="120" t="s">
        <v>113</v>
      </c>
      <c r="C365" s="82" t="s">
        <v>115</v>
      </c>
      <c r="D365" s="83" t="s">
        <v>201</v>
      </c>
      <c r="E365" s="83" t="s">
        <v>31</v>
      </c>
      <c r="F365" s="83" t="s">
        <v>35</v>
      </c>
      <c r="G365" s="83" t="s">
        <v>110</v>
      </c>
      <c r="H365" s="83" t="s">
        <v>43</v>
      </c>
      <c r="I365" s="83" t="s">
        <v>82</v>
      </c>
      <c r="J365" s="83" t="s">
        <v>83</v>
      </c>
      <c r="K365" s="84" t="s">
        <v>84</v>
      </c>
      <c r="L365" s="188" t="s">
        <v>229</v>
      </c>
      <c r="M365" s="293" t="s">
        <v>66</v>
      </c>
      <c r="N365" s="294"/>
      <c r="O365" s="295"/>
      <c r="P365" s="48"/>
    </row>
    <row r="366" spans="1:28" ht="17.100000000000001" customHeight="1" x14ac:dyDescent="0.45">
      <c r="A366" s="291"/>
      <c r="B366" s="151"/>
      <c r="C366" s="141">
        <v>1</v>
      </c>
      <c r="D366" s="19"/>
      <c r="E366" s="20"/>
      <c r="F366" s="21"/>
      <c r="G366" s="22"/>
      <c r="H366" s="87" t="str">
        <f t="shared" ref="H366:H375" si="174">IF(ISBLANK(G366)," ",(G366+1))</f>
        <v xml:space="preserve"> </v>
      </c>
      <c r="I366" s="22"/>
      <c r="J366" s="88" t="str">
        <f t="shared" ref="J366:J375" si="175">IF(ISBLANK(I366)," ",DATEDIF(G366,I366,"d"))</f>
        <v xml:space="preserve"> </v>
      </c>
      <c r="K366" s="89" t="str">
        <f t="shared" ref="K366:K375" si="176">IF(ISBLANK(G366)," ",(H366+29))</f>
        <v xml:space="preserve"> </v>
      </c>
      <c r="L366" s="90" t="str">
        <f t="shared" ref="L366:L375" si="177">IF(ISBLANK(D366),IF(ISBLANK(E366)," ",D366+E366),D366+E366)</f>
        <v xml:space="preserve"> </v>
      </c>
      <c r="M366" s="91"/>
      <c r="N366" s="92"/>
      <c r="O366" s="93"/>
      <c r="P366" s="48"/>
      <c r="Q366" s="48"/>
      <c r="R366" s="48"/>
      <c r="S366" s="48"/>
      <c r="T366" s="48"/>
      <c r="U366" s="48"/>
      <c r="V366" s="48"/>
      <c r="W366" s="48"/>
      <c r="X366" s="48"/>
      <c r="Y366" s="48"/>
      <c r="Z366" s="48"/>
      <c r="AA366"/>
      <c r="AB366"/>
    </row>
    <row r="367" spans="1:28" ht="17.100000000000001" customHeight="1" x14ac:dyDescent="0.45">
      <c r="A367" s="291"/>
      <c r="B367" s="151"/>
      <c r="C367" s="141">
        <f t="shared" ref="C367:C375" si="178">C366+1</f>
        <v>2</v>
      </c>
      <c r="D367" s="19"/>
      <c r="E367" s="20"/>
      <c r="F367" s="21"/>
      <c r="G367" s="22"/>
      <c r="H367" s="87" t="str">
        <f t="shared" si="174"/>
        <v xml:space="preserve"> </v>
      </c>
      <c r="I367" s="22"/>
      <c r="J367" s="88" t="str">
        <f t="shared" si="175"/>
        <v xml:space="preserve"> </v>
      </c>
      <c r="K367" s="89" t="str">
        <f t="shared" si="176"/>
        <v xml:space="preserve"> </v>
      </c>
      <c r="L367" s="90" t="str">
        <f t="shared" si="177"/>
        <v xml:space="preserve"> </v>
      </c>
      <c r="M367" s="107"/>
      <c r="N367" s="108"/>
      <c r="O367" s="94"/>
      <c r="P367" s="48"/>
      <c r="Q367" s="48"/>
      <c r="R367" s="48"/>
      <c r="S367" s="48"/>
      <c r="T367" s="48"/>
      <c r="U367" s="48"/>
      <c r="V367" s="48"/>
      <c r="W367" s="48"/>
      <c r="X367" s="48"/>
      <c r="Y367" s="48"/>
      <c r="Z367" s="48"/>
      <c r="AA367"/>
      <c r="AB367"/>
    </row>
    <row r="368" spans="1:28" ht="17.100000000000001" customHeight="1" x14ac:dyDescent="0.45">
      <c r="A368" s="291"/>
      <c r="B368" s="151"/>
      <c r="C368" s="141">
        <f t="shared" si="178"/>
        <v>3</v>
      </c>
      <c r="D368" s="19"/>
      <c r="E368" s="20"/>
      <c r="F368" s="21"/>
      <c r="G368" s="22"/>
      <c r="H368" s="87" t="str">
        <f t="shared" si="174"/>
        <v xml:space="preserve"> </v>
      </c>
      <c r="I368" s="22"/>
      <c r="J368" s="88" t="str">
        <f t="shared" si="175"/>
        <v xml:space="preserve"> </v>
      </c>
      <c r="K368" s="89" t="str">
        <f t="shared" si="176"/>
        <v xml:space="preserve"> </v>
      </c>
      <c r="L368" s="90" t="str">
        <f t="shared" si="177"/>
        <v xml:space="preserve"> </v>
      </c>
      <c r="M368" s="107"/>
      <c r="N368" s="108"/>
      <c r="O368" s="94"/>
      <c r="P368" s="48"/>
      <c r="Q368" s="48"/>
      <c r="R368" s="48"/>
      <c r="S368" s="48"/>
      <c r="T368" s="48"/>
      <c r="U368" s="48"/>
      <c r="V368" s="48"/>
      <c r="W368" s="48"/>
      <c r="X368" s="48"/>
      <c r="Y368" s="48"/>
      <c r="Z368" s="48"/>
      <c r="AA368"/>
      <c r="AB368"/>
    </row>
    <row r="369" spans="1:28" ht="17.100000000000001" customHeight="1" x14ac:dyDescent="0.45">
      <c r="A369" s="291"/>
      <c r="B369" s="151"/>
      <c r="C369" s="141">
        <f t="shared" si="178"/>
        <v>4</v>
      </c>
      <c r="D369" s="19"/>
      <c r="E369" s="20"/>
      <c r="F369" s="21"/>
      <c r="G369" s="22"/>
      <c r="H369" s="87" t="str">
        <f t="shared" si="174"/>
        <v xml:space="preserve"> </v>
      </c>
      <c r="I369" s="22"/>
      <c r="J369" s="88" t="str">
        <f t="shared" si="175"/>
        <v xml:space="preserve"> </v>
      </c>
      <c r="K369" s="89" t="str">
        <f t="shared" si="176"/>
        <v xml:space="preserve"> </v>
      </c>
      <c r="L369" s="90" t="str">
        <f t="shared" si="177"/>
        <v xml:space="preserve"> </v>
      </c>
      <c r="M369" s="107"/>
      <c r="N369" s="108"/>
      <c r="O369" s="94"/>
      <c r="P369" s="48"/>
      <c r="Q369" s="48"/>
      <c r="R369" s="48"/>
      <c r="S369" s="48"/>
      <c r="T369" s="48"/>
      <c r="U369" s="48"/>
      <c r="V369" s="48"/>
      <c r="W369" s="48"/>
      <c r="X369" s="48"/>
      <c r="Y369" s="48"/>
      <c r="Z369" s="48"/>
      <c r="AA369"/>
      <c r="AB369"/>
    </row>
    <row r="370" spans="1:28" ht="17.100000000000001" customHeight="1" x14ac:dyDescent="0.45">
      <c r="A370" s="291"/>
      <c r="B370" s="151"/>
      <c r="C370" s="141">
        <f t="shared" si="178"/>
        <v>5</v>
      </c>
      <c r="D370" s="19"/>
      <c r="E370" s="20"/>
      <c r="F370" s="21"/>
      <c r="G370" s="22"/>
      <c r="H370" s="87" t="str">
        <f t="shared" si="174"/>
        <v xml:space="preserve"> </v>
      </c>
      <c r="I370" s="22"/>
      <c r="J370" s="88" t="str">
        <f t="shared" si="175"/>
        <v xml:space="preserve"> </v>
      </c>
      <c r="K370" s="89" t="str">
        <f t="shared" si="176"/>
        <v xml:space="preserve"> </v>
      </c>
      <c r="L370" s="90" t="str">
        <f t="shared" si="177"/>
        <v xml:space="preserve"> </v>
      </c>
      <c r="M370" s="107"/>
      <c r="N370" s="108"/>
      <c r="O370" s="94"/>
      <c r="P370" s="48"/>
      <c r="Q370" s="48"/>
      <c r="R370" s="48"/>
      <c r="S370" s="48"/>
      <c r="T370" s="48"/>
      <c r="U370" s="48"/>
      <c r="V370" s="48"/>
      <c r="W370" s="48"/>
      <c r="X370" s="48"/>
      <c r="Y370" s="48"/>
      <c r="Z370" s="48"/>
      <c r="AA370"/>
      <c r="AB370"/>
    </row>
    <row r="371" spans="1:28" ht="17.100000000000001" customHeight="1" x14ac:dyDescent="0.45">
      <c r="A371" s="291"/>
      <c r="B371" s="151"/>
      <c r="C371" s="141">
        <f t="shared" si="178"/>
        <v>6</v>
      </c>
      <c r="D371" s="19"/>
      <c r="E371" s="20"/>
      <c r="F371" s="21"/>
      <c r="G371" s="22"/>
      <c r="H371" s="87" t="str">
        <f t="shared" si="174"/>
        <v xml:space="preserve"> </v>
      </c>
      <c r="I371" s="22"/>
      <c r="J371" s="88" t="str">
        <f t="shared" si="175"/>
        <v xml:space="preserve"> </v>
      </c>
      <c r="K371" s="89" t="str">
        <f t="shared" si="176"/>
        <v xml:space="preserve"> </v>
      </c>
      <c r="L371" s="90" t="str">
        <f t="shared" si="177"/>
        <v xml:space="preserve"> </v>
      </c>
      <c r="M371" s="107"/>
      <c r="N371" s="108"/>
      <c r="O371" s="94"/>
      <c r="P371" s="48"/>
      <c r="Q371" s="48"/>
      <c r="R371" s="48"/>
      <c r="S371" s="48"/>
      <c r="T371" s="48"/>
      <c r="U371" s="48"/>
      <c r="V371" s="48"/>
      <c r="W371" s="48"/>
      <c r="X371" s="48"/>
      <c r="Y371" s="48"/>
      <c r="Z371" s="48"/>
      <c r="AA371"/>
      <c r="AB371"/>
    </row>
    <row r="372" spans="1:28" ht="17.100000000000001" customHeight="1" x14ac:dyDescent="0.45">
      <c r="A372" s="291"/>
      <c r="B372" s="151"/>
      <c r="C372" s="141">
        <f t="shared" si="178"/>
        <v>7</v>
      </c>
      <c r="D372" s="19"/>
      <c r="E372" s="20"/>
      <c r="F372" s="21"/>
      <c r="G372" s="22"/>
      <c r="H372" s="87" t="str">
        <f t="shared" si="174"/>
        <v xml:space="preserve"> </v>
      </c>
      <c r="I372" s="22"/>
      <c r="J372" s="88" t="str">
        <f t="shared" si="175"/>
        <v xml:space="preserve"> </v>
      </c>
      <c r="K372" s="89" t="str">
        <f t="shared" si="176"/>
        <v xml:space="preserve"> </v>
      </c>
      <c r="L372" s="90" t="str">
        <f t="shared" si="177"/>
        <v xml:space="preserve"> </v>
      </c>
      <c r="M372" s="107"/>
      <c r="N372" s="108"/>
      <c r="O372" s="94"/>
      <c r="P372" s="48"/>
      <c r="Q372" s="48"/>
      <c r="R372" s="48"/>
      <c r="S372" s="48"/>
      <c r="T372" s="48"/>
      <c r="U372" s="48"/>
      <c r="V372" s="48"/>
      <c r="W372" s="48"/>
      <c r="X372" s="48"/>
      <c r="Y372" s="48"/>
      <c r="Z372" s="48"/>
      <c r="AA372"/>
      <c r="AB372"/>
    </row>
    <row r="373" spans="1:28" ht="17.100000000000001" customHeight="1" x14ac:dyDescent="0.45">
      <c r="A373" s="291"/>
      <c r="B373" s="151"/>
      <c r="C373" s="141">
        <f t="shared" si="178"/>
        <v>8</v>
      </c>
      <c r="D373" s="19"/>
      <c r="E373" s="20"/>
      <c r="F373" s="21"/>
      <c r="G373" s="22"/>
      <c r="H373" s="87" t="str">
        <f t="shared" si="174"/>
        <v xml:space="preserve"> </v>
      </c>
      <c r="I373" s="22"/>
      <c r="J373" s="88" t="str">
        <f t="shared" si="175"/>
        <v xml:space="preserve"> </v>
      </c>
      <c r="K373" s="89" t="str">
        <f t="shared" si="176"/>
        <v xml:space="preserve"> </v>
      </c>
      <c r="L373" s="90" t="str">
        <f t="shared" si="177"/>
        <v xml:space="preserve"> </v>
      </c>
      <c r="M373" s="107"/>
      <c r="N373" s="108"/>
      <c r="O373" s="94"/>
      <c r="P373" s="48"/>
      <c r="Q373" s="48"/>
      <c r="R373" s="48"/>
      <c r="S373" s="48"/>
      <c r="T373" s="48"/>
      <c r="U373" s="48"/>
      <c r="V373" s="48"/>
      <c r="W373" s="48"/>
      <c r="X373" s="48"/>
      <c r="Y373" s="48"/>
      <c r="Z373" s="48"/>
      <c r="AA373"/>
      <c r="AB373"/>
    </row>
    <row r="374" spans="1:28" ht="17.100000000000001" customHeight="1" x14ac:dyDescent="0.45">
      <c r="A374" s="291"/>
      <c r="B374" s="151"/>
      <c r="C374" s="141">
        <f t="shared" si="178"/>
        <v>9</v>
      </c>
      <c r="D374" s="19"/>
      <c r="E374" s="20"/>
      <c r="F374" s="21"/>
      <c r="G374" s="22"/>
      <c r="H374" s="87" t="str">
        <f t="shared" si="174"/>
        <v xml:space="preserve"> </v>
      </c>
      <c r="I374" s="22"/>
      <c r="J374" s="88" t="str">
        <f t="shared" si="175"/>
        <v xml:space="preserve"> </v>
      </c>
      <c r="K374" s="89" t="str">
        <f t="shared" si="176"/>
        <v xml:space="preserve"> </v>
      </c>
      <c r="L374" s="90" t="str">
        <f t="shared" si="177"/>
        <v xml:space="preserve"> </v>
      </c>
      <c r="M374" s="107"/>
      <c r="N374" s="108"/>
      <c r="O374" s="94"/>
      <c r="P374" s="48"/>
      <c r="Q374" s="48"/>
      <c r="R374" s="48"/>
      <c r="S374" s="48"/>
    </row>
    <row r="375" spans="1:28" ht="17.100000000000001" customHeight="1" thickBot="1" x14ac:dyDescent="0.5">
      <c r="A375" s="292"/>
      <c r="B375" s="152"/>
      <c r="C375" s="142">
        <f t="shared" si="178"/>
        <v>10</v>
      </c>
      <c r="D375" s="23"/>
      <c r="E375" s="24"/>
      <c r="F375" s="102"/>
      <c r="G375" s="25"/>
      <c r="H375" s="109" t="str">
        <f t="shared" si="174"/>
        <v xml:space="preserve"> </v>
      </c>
      <c r="I375" s="25"/>
      <c r="J375" s="110" t="str">
        <f t="shared" si="175"/>
        <v xml:space="preserve"> </v>
      </c>
      <c r="K375" s="95" t="str">
        <f t="shared" si="176"/>
        <v xml:space="preserve"> </v>
      </c>
      <c r="L375" s="111" t="str">
        <f t="shared" si="177"/>
        <v xml:space="preserve"> </v>
      </c>
      <c r="M375" s="96"/>
      <c r="N375" s="97"/>
      <c r="O375" s="98"/>
      <c r="P375" s="48"/>
      <c r="Q375" s="48"/>
      <c r="R375" s="48"/>
      <c r="S375" s="48"/>
    </row>
    <row r="376" spans="1:28" ht="55.9" thickBot="1" x14ac:dyDescent="0.5">
      <c r="A376" s="112" t="s">
        <v>65</v>
      </c>
      <c r="B376" s="113" t="s">
        <v>112</v>
      </c>
      <c r="C376" s="114" t="s">
        <v>79</v>
      </c>
      <c r="D376" s="114" t="s">
        <v>107</v>
      </c>
      <c r="E376" s="114" t="s">
        <v>211</v>
      </c>
      <c r="F376" s="114" t="s">
        <v>81</v>
      </c>
      <c r="G376" s="114" t="s">
        <v>32</v>
      </c>
      <c r="H376" s="114" t="s">
        <v>68</v>
      </c>
      <c r="I376" s="114" t="s">
        <v>44</v>
      </c>
      <c r="J376" s="114" t="s">
        <v>33</v>
      </c>
      <c r="K376" s="114" t="s">
        <v>34</v>
      </c>
      <c r="L376" s="114" t="s">
        <v>228</v>
      </c>
      <c r="M376" s="114" t="s">
        <v>229</v>
      </c>
      <c r="N376" s="114" t="s">
        <v>80</v>
      </c>
      <c r="O376" s="115" t="s">
        <v>69</v>
      </c>
      <c r="P376" s="48"/>
    </row>
    <row r="377" spans="1:28" ht="21" customHeight="1" x14ac:dyDescent="0.5">
      <c r="A377" s="49">
        <f>A364+1</f>
        <v>29</v>
      </c>
      <c r="B377" s="181"/>
      <c r="C377" s="174"/>
      <c r="D377" s="50" t="str">
        <f>IF(ISBLANK(C377)," ",C377/$K$8)</f>
        <v xml:space="preserve"> </v>
      </c>
      <c r="E377" s="17"/>
      <c r="F377" s="51" t="str">
        <f>IF((SUM(L379:L388))&gt;0,SUM(L379:L388)," ")</f>
        <v xml:space="preserve"> </v>
      </c>
      <c r="G377" s="17"/>
      <c r="H377" s="17"/>
      <c r="I377" s="17"/>
      <c r="J377" s="17"/>
      <c r="K377" s="18"/>
      <c r="L377" s="18"/>
      <c r="M377" s="52" t="str">
        <f>IF(ISBLANK(C377)," ",IF(SUM(D379:E388)+SUM(G377:H377)+SUM(J377:L377)&gt;(D377*$K$8*$G$8),(D377*$K$8*$G$8),SUM(D379:E388)+SUM(G377:H377)+SUM(J377:L377)))</f>
        <v xml:space="preserve"> </v>
      </c>
      <c r="N377" s="26"/>
      <c r="O377" s="99" t="str">
        <f>IF(ISBLANK(N377)," ",IF(M377="0,00","0,00",MIN(IF(SUM(750/$O$8*M377)&gt;750,750,SUM(750/$O$8*M377)),N377)))</f>
        <v xml:space="preserve"> </v>
      </c>
      <c r="P377" s="53"/>
    </row>
    <row r="378" spans="1:28" ht="86.1" customHeight="1" x14ac:dyDescent="0.45">
      <c r="A378" s="296" t="s">
        <v>109</v>
      </c>
      <c r="B378" s="146" t="s">
        <v>113</v>
      </c>
      <c r="C378" s="54" t="s">
        <v>115</v>
      </c>
      <c r="D378" s="55" t="s">
        <v>201</v>
      </c>
      <c r="E378" s="55" t="s">
        <v>31</v>
      </c>
      <c r="F378" s="55" t="s">
        <v>35</v>
      </c>
      <c r="G378" s="55" t="s">
        <v>110</v>
      </c>
      <c r="H378" s="55" t="s">
        <v>43</v>
      </c>
      <c r="I378" s="55" t="s">
        <v>82</v>
      </c>
      <c r="J378" s="55" t="s">
        <v>83</v>
      </c>
      <c r="K378" s="56" t="s">
        <v>84</v>
      </c>
      <c r="L378" s="187" t="s">
        <v>229</v>
      </c>
      <c r="M378" s="298" t="s">
        <v>66</v>
      </c>
      <c r="N378" s="299"/>
      <c r="O378" s="300"/>
      <c r="P378" s="48"/>
    </row>
    <row r="379" spans="1:28" ht="17.100000000000001" customHeight="1" x14ac:dyDescent="0.45">
      <c r="A379" s="296"/>
      <c r="B379" s="151"/>
      <c r="C379" s="139">
        <v>1</v>
      </c>
      <c r="D379" s="19"/>
      <c r="E379" s="20"/>
      <c r="F379" s="21"/>
      <c r="G379" s="22"/>
      <c r="H379" s="57" t="str">
        <f>IF(ISBLANK(G379)," ",(G379+1))</f>
        <v xml:space="preserve"> </v>
      </c>
      <c r="I379" s="22"/>
      <c r="J379" s="58" t="str">
        <f>IF(ISBLANK(I379)," ",DATEDIF(G379,I379,"d"))</f>
        <v xml:space="preserve"> </v>
      </c>
      <c r="K379" s="59" t="str">
        <f>IF(ISBLANK(G379)," ",(H379+29))</f>
        <v xml:space="preserve"> </v>
      </c>
      <c r="L379" s="60" t="str">
        <f>IF(ISBLANK(D379),IF(ISBLANK(E379)," ",D379+E379),D379+E379)</f>
        <v xml:space="preserve"> </v>
      </c>
      <c r="M379" s="61"/>
      <c r="N379" s="62"/>
      <c r="O379" s="63"/>
      <c r="P379" s="48"/>
      <c r="Q379" s="48"/>
      <c r="R379" s="48"/>
      <c r="S379" s="48"/>
      <c r="T379" s="48"/>
      <c r="U379" s="48"/>
      <c r="V379" s="48"/>
      <c r="W379" s="48"/>
      <c r="X379" s="48"/>
      <c r="Y379" s="48"/>
      <c r="Z379" s="48"/>
      <c r="AA379"/>
      <c r="AB379"/>
    </row>
    <row r="380" spans="1:28" ht="17.100000000000001" customHeight="1" x14ac:dyDescent="0.45">
      <c r="A380" s="296"/>
      <c r="B380" s="151"/>
      <c r="C380" s="139">
        <f t="shared" ref="C380:C388" si="179">C379+1</f>
        <v>2</v>
      </c>
      <c r="D380" s="19"/>
      <c r="E380" s="20"/>
      <c r="F380" s="21"/>
      <c r="G380" s="22"/>
      <c r="H380" s="57" t="str">
        <f t="shared" ref="H380:H388" si="180">IF(ISBLANK(G380)," ",(G380+1))</f>
        <v xml:space="preserve"> </v>
      </c>
      <c r="I380" s="22"/>
      <c r="J380" s="58" t="str">
        <f t="shared" ref="J380:J388" si="181">IF(ISBLANK(I380)," ",DATEDIF(G380,I380,"d"))</f>
        <v xml:space="preserve"> </v>
      </c>
      <c r="K380" s="59" t="str">
        <f>IF(ISBLANK(G380)," ",(H380+29))</f>
        <v xml:space="preserve"> </v>
      </c>
      <c r="L380" s="60" t="str">
        <f t="shared" ref="L380:L388" si="182">IF(ISBLANK(D380),IF(ISBLANK(E380)," ",D380+E380),D380+E380)</f>
        <v xml:space="preserve"> </v>
      </c>
      <c r="M380" s="100"/>
      <c r="N380" s="101"/>
      <c r="O380" s="64"/>
      <c r="P380" s="48"/>
      <c r="Q380" s="48"/>
      <c r="R380" s="48"/>
      <c r="S380" s="48"/>
      <c r="T380" s="48"/>
      <c r="U380" s="48"/>
      <c r="V380" s="48"/>
      <c r="W380" s="48"/>
      <c r="X380" s="48"/>
      <c r="Y380" s="48"/>
      <c r="Z380" s="48"/>
      <c r="AA380"/>
      <c r="AB380"/>
    </row>
    <row r="381" spans="1:28" ht="17.100000000000001" customHeight="1" x14ac:dyDescent="0.45">
      <c r="A381" s="296"/>
      <c r="B381" s="151"/>
      <c r="C381" s="139">
        <f t="shared" si="179"/>
        <v>3</v>
      </c>
      <c r="D381" s="19"/>
      <c r="E381" s="20"/>
      <c r="F381" s="21"/>
      <c r="G381" s="116"/>
      <c r="H381" s="57" t="str">
        <f t="shared" si="180"/>
        <v xml:space="preserve"> </v>
      </c>
      <c r="I381" s="22"/>
      <c r="J381" s="58" t="str">
        <f t="shared" si="181"/>
        <v xml:space="preserve"> </v>
      </c>
      <c r="K381" s="59" t="str">
        <f t="shared" ref="K381" si="183">IF(ISBLANK(G381)," ",(H381+29))</f>
        <v xml:space="preserve"> </v>
      </c>
      <c r="L381" s="60" t="str">
        <f t="shared" si="182"/>
        <v xml:space="preserve"> </v>
      </c>
      <c r="M381" s="100"/>
      <c r="N381" s="101"/>
      <c r="O381" s="64"/>
      <c r="P381" s="48"/>
      <c r="Q381" s="48"/>
      <c r="R381" s="48"/>
      <c r="S381" s="48"/>
      <c r="T381" s="48"/>
      <c r="U381" s="48"/>
      <c r="V381" s="48"/>
      <c r="W381" s="48"/>
      <c r="X381" s="48"/>
      <c r="Y381" s="48"/>
      <c r="Z381" s="48"/>
      <c r="AA381"/>
      <c r="AB381"/>
    </row>
    <row r="382" spans="1:28" ht="17.100000000000001" customHeight="1" x14ac:dyDescent="0.45">
      <c r="A382" s="296"/>
      <c r="B382" s="151"/>
      <c r="C382" s="139">
        <f t="shared" si="179"/>
        <v>4</v>
      </c>
      <c r="D382" s="19"/>
      <c r="E382" s="20"/>
      <c r="F382" s="21"/>
      <c r="G382" s="22"/>
      <c r="H382" s="57" t="str">
        <f t="shared" si="180"/>
        <v xml:space="preserve"> </v>
      </c>
      <c r="I382" s="22"/>
      <c r="J382" s="58" t="str">
        <f t="shared" si="181"/>
        <v xml:space="preserve"> </v>
      </c>
      <c r="K382" s="59" t="str">
        <f>IF(ISBLANK(G382)," ",(H382+29))</f>
        <v xml:space="preserve"> </v>
      </c>
      <c r="L382" s="60" t="str">
        <f t="shared" si="182"/>
        <v xml:space="preserve"> </v>
      </c>
      <c r="M382" s="100"/>
      <c r="N382" s="101"/>
      <c r="O382" s="64"/>
      <c r="P382" s="48"/>
      <c r="Q382" s="48"/>
      <c r="R382" s="48"/>
      <c r="S382" s="48"/>
      <c r="T382" s="48"/>
      <c r="U382" s="48"/>
      <c r="V382" s="48"/>
      <c r="W382" s="48"/>
      <c r="X382" s="48"/>
      <c r="Y382" s="48"/>
      <c r="Z382" s="48"/>
      <c r="AA382"/>
      <c r="AB382"/>
    </row>
    <row r="383" spans="1:28" ht="17.100000000000001" customHeight="1" x14ac:dyDescent="0.45">
      <c r="A383" s="296"/>
      <c r="B383" s="151"/>
      <c r="C383" s="139">
        <f t="shared" si="179"/>
        <v>5</v>
      </c>
      <c r="D383" s="19"/>
      <c r="E383" s="20"/>
      <c r="F383" s="21"/>
      <c r="G383" s="22"/>
      <c r="H383" s="57" t="str">
        <f t="shared" si="180"/>
        <v xml:space="preserve"> </v>
      </c>
      <c r="I383" s="22"/>
      <c r="J383" s="58" t="str">
        <f t="shared" si="181"/>
        <v xml:space="preserve"> </v>
      </c>
      <c r="K383" s="59" t="str">
        <f t="shared" ref="K383:K388" si="184">IF(ISBLANK(G383)," ",(H383+29))</f>
        <v xml:space="preserve"> </v>
      </c>
      <c r="L383" s="60" t="str">
        <f t="shared" si="182"/>
        <v xml:space="preserve"> </v>
      </c>
      <c r="M383" s="100"/>
      <c r="N383" s="101"/>
      <c r="O383" s="64"/>
      <c r="P383" s="48"/>
      <c r="Q383" s="48"/>
      <c r="R383" s="48"/>
      <c r="S383" s="48"/>
      <c r="T383" s="48"/>
      <c r="U383" s="48"/>
      <c r="V383" s="48"/>
      <c r="W383" s="48"/>
      <c r="X383" s="48"/>
      <c r="Y383" s="48"/>
      <c r="Z383" s="48"/>
      <c r="AA383"/>
      <c r="AB383"/>
    </row>
    <row r="384" spans="1:28" ht="17.100000000000001" customHeight="1" x14ac:dyDescent="0.45">
      <c r="A384" s="296"/>
      <c r="B384" s="151"/>
      <c r="C384" s="139">
        <f t="shared" si="179"/>
        <v>6</v>
      </c>
      <c r="D384" s="19"/>
      <c r="E384" s="20"/>
      <c r="F384" s="21"/>
      <c r="G384" s="22"/>
      <c r="H384" s="57" t="str">
        <f t="shared" si="180"/>
        <v xml:space="preserve"> </v>
      </c>
      <c r="I384" s="22"/>
      <c r="J384" s="58" t="str">
        <f t="shared" si="181"/>
        <v xml:space="preserve"> </v>
      </c>
      <c r="K384" s="59" t="str">
        <f t="shared" si="184"/>
        <v xml:space="preserve"> </v>
      </c>
      <c r="L384" s="60" t="str">
        <f t="shared" si="182"/>
        <v xml:space="preserve"> </v>
      </c>
      <c r="M384" s="100"/>
      <c r="N384" s="101"/>
      <c r="O384" s="64"/>
      <c r="P384" s="48"/>
      <c r="Q384" s="48"/>
      <c r="R384" s="48"/>
      <c r="S384" s="48"/>
      <c r="T384" s="48"/>
      <c r="U384" s="48"/>
      <c r="V384" s="48"/>
      <c r="W384" s="48"/>
      <c r="X384" s="48"/>
      <c r="Y384" s="48"/>
      <c r="Z384" s="48"/>
      <c r="AA384"/>
      <c r="AB384"/>
    </row>
    <row r="385" spans="1:28" ht="17.100000000000001" customHeight="1" x14ac:dyDescent="0.45">
      <c r="A385" s="296"/>
      <c r="B385" s="151"/>
      <c r="C385" s="139">
        <f t="shared" si="179"/>
        <v>7</v>
      </c>
      <c r="D385" s="19"/>
      <c r="E385" s="20"/>
      <c r="F385" s="21"/>
      <c r="G385" s="22"/>
      <c r="H385" s="57" t="str">
        <f t="shared" si="180"/>
        <v xml:space="preserve"> </v>
      </c>
      <c r="I385" s="22"/>
      <c r="J385" s="58" t="str">
        <f t="shared" si="181"/>
        <v xml:space="preserve"> </v>
      </c>
      <c r="K385" s="59" t="str">
        <f t="shared" si="184"/>
        <v xml:space="preserve"> </v>
      </c>
      <c r="L385" s="60" t="str">
        <f t="shared" si="182"/>
        <v xml:space="preserve"> </v>
      </c>
      <c r="M385" s="100"/>
      <c r="N385" s="101"/>
      <c r="O385" s="64"/>
      <c r="P385" s="48"/>
      <c r="Q385" s="48"/>
      <c r="R385" s="48"/>
      <c r="S385" s="48"/>
      <c r="T385" s="48"/>
      <c r="U385" s="48"/>
      <c r="V385" s="48"/>
      <c r="W385" s="48"/>
      <c r="X385" s="48"/>
      <c r="Y385" s="48"/>
      <c r="Z385" s="48"/>
      <c r="AA385"/>
      <c r="AB385"/>
    </row>
    <row r="386" spans="1:28" ht="17.100000000000001" customHeight="1" x14ac:dyDescent="0.45">
      <c r="A386" s="296"/>
      <c r="B386" s="151"/>
      <c r="C386" s="139">
        <f t="shared" si="179"/>
        <v>8</v>
      </c>
      <c r="D386" s="19"/>
      <c r="E386" s="20"/>
      <c r="F386" s="21"/>
      <c r="G386" s="22"/>
      <c r="H386" s="57" t="str">
        <f t="shared" si="180"/>
        <v xml:space="preserve"> </v>
      </c>
      <c r="I386" s="22"/>
      <c r="J386" s="58" t="str">
        <f t="shared" si="181"/>
        <v xml:space="preserve"> </v>
      </c>
      <c r="K386" s="59" t="str">
        <f t="shared" si="184"/>
        <v xml:space="preserve"> </v>
      </c>
      <c r="L386" s="60" t="str">
        <f t="shared" si="182"/>
        <v xml:space="preserve"> </v>
      </c>
      <c r="M386" s="100"/>
      <c r="N386" s="101"/>
      <c r="O386" s="64"/>
      <c r="P386" s="48"/>
      <c r="Q386" s="48"/>
      <c r="R386" s="48"/>
      <c r="S386" s="48"/>
      <c r="T386" s="48"/>
      <c r="U386" s="48"/>
      <c r="V386" s="48"/>
      <c r="W386" s="48"/>
      <c r="X386" s="48"/>
      <c r="Y386" s="48"/>
      <c r="Z386" s="48"/>
      <c r="AA386"/>
      <c r="AB386"/>
    </row>
    <row r="387" spans="1:28" ht="17.100000000000001" customHeight="1" x14ac:dyDescent="0.45">
      <c r="A387" s="296"/>
      <c r="B387" s="151"/>
      <c r="C387" s="139">
        <f t="shared" si="179"/>
        <v>9</v>
      </c>
      <c r="D387" s="19"/>
      <c r="E387" s="20"/>
      <c r="F387" s="21"/>
      <c r="G387" s="22"/>
      <c r="H387" s="57" t="str">
        <f t="shared" si="180"/>
        <v xml:space="preserve"> </v>
      </c>
      <c r="I387" s="22"/>
      <c r="J387" s="58" t="str">
        <f t="shared" si="181"/>
        <v xml:space="preserve"> </v>
      </c>
      <c r="K387" s="59" t="str">
        <f t="shared" si="184"/>
        <v xml:space="preserve"> </v>
      </c>
      <c r="L387" s="60" t="str">
        <f t="shared" si="182"/>
        <v xml:space="preserve"> </v>
      </c>
      <c r="M387" s="100"/>
      <c r="N387" s="101"/>
      <c r="O387" s="64"/>
      <c r="P387" s="48"/>
      <c r="Q387" s="48"/>
      <c r="R387" s="48"/>
      <c r="S387" s="48"/>
    </row>
    <row r="388" spans="1:28" ht="17.100000000000001" customHeight="1" thickBot="1" x14ac:dyDescent="0.5">
      <c r="A388" s="297"/>
      <c r="B388" s="152"/>
      <c r="C388" s="140">
        <f t="shared" si="179"/>
        <v>10</v>
      </c>
      <c r="D388" s="23"/>
      <c r="E388" s="24"/>
      <c r="F388" s="102"/>
      <c r="G388" s="25"/>
      <c r="H388" s="103" t="str">
        <f t="shared" si="180"/>
        <v xml:space="preserve"> </v>
      </c>
      <c r="I388" s="25"/>
      <c r="J388" s="104" t="str">
        <f t="shared" si="181"/>
        <v xml:space="preserve"> </v>
      </c>
      <c r="K388" s="65" t="str">
        <f t="shared" si="184"/>
        <v xml:space="preserve"> </v>
      </c>
      <c r="L388" s="105" t="str">
        <f t="shared" si="182"/>
        <v xml:space="preserve"> </v>
      </c>
      <c r="M388" s="66"/>
      <c r="N388" s="67"/>
      <c r="O388" s="68"/>
      <c r="P388" s="48"/>
      <c r="Q388" s="48"/>
      <c r="R388" s="48"/>
      <c r="S388" s="48"/>
    </row>
    <row r="389" spans="1:28" ht="55.9" thickBot="1" x14ac:dyDescent="0.5">
      <c r="A389" s="112" t="s">
        <v>65</v>
      </c>
      <c r="B389" s="113" t="s">
        <v>112</v>
      </c>
      <c r="C389" s="114" t="s">
        <v>79</v>
      </c>
      <c r="D389" s="114" t="s">
        <v>107</v>
      </c>
      <c r="E389" s="114" t="s">
        <v>211</v>
      </c>
      <c r="F389" s="114" t="s">
        <v>81</v>
      </c>
      <c r="G389" s="114" t="s">
        <v>32</v>
      </c>
      <c r="H389" s="114" t="s">
        <v>68</v>
      </c>
      <c r="I389" s="114" t="s">
        <v>44</v>
      </c>
      <c r="J389" s="114" t="s">
        <v>33</v>
      </c>
      <c r="K389" s="114" t="s">
        <v>34</v>
      </c>
      <c r="L389" s="114" t="s">
        <v>228</v>
      </c>
      <c r="M389" s="114" t="s">
        <v>229</v>
      </c>
      <c r="N389" s="114" t="s">
        <v>80</v>
      </c>
      <c r="O389" s="115" t="s">
        <v>69</v>
      </c>
      <c r="P389" s="48"/>
    </row>
    <row r="390" spans="1:28" ht="21" customHeight="1" x14ac:dyDescent="0.5">
      <c r="A390" s="81">
        <f>A377+1</f>
        <v>30</v>
      </c>
      <c r="B390" s="181"/>
      <c r="C390" s="174"/>
      <c r="D390" s="85" t="str">
        <f t="shared" ref="D390" si="185">IF(ISBLANK(C390)," ",C390/$K$8)</f>
        <v xml:space="preserve"> </v>
      </c>
      <c r="E390" s="17"/>
      <c r="F390" s="86" t="str">
        <f t="shared" ref="F390" si="186">IF((SUM(L392:L401))&gt;0,SUM(L392:L401)," ")</f>
        <v xml:space="preserve"> </v>
      </c>
      <c r="G390" s="17"/>
      <c r="H390" s="17"/>
      <c r="I390" s="17"/>
      <c r="J390" s="17"/>
      <c r="K390" s="18"/>
      <c r="L390" s="18"/>
      <c r="M390" s="52" t="str">
        <f>IF(ISBLANK(C390)," ",IF(SUM(D392:E401)+SUM(G390:H390)+SUM(J390:L390)&gt;(D390*$K$8*$G$8),(D390*$K$8*$G$8),SUM(D392:E401)+SUM(G390:H390)+SUM(J390:L390)))</f>
        <v xml:space="preserve"> </v>
      </c>
      <c r="N390" s="26"/>
      <c r="O390" s="106" t="str">
        <f>IF(ISBLANK(N390)," ",IF(M390="0,00","0,00",MIN(IF(SUM(750/$O$8*M390)&gt;750,750,SUM(750/$O$8*M390)),N390)))</f>
        <v xml:space="preserve"> </v>
      </c>
      <c r="P390" s="53"/>
    </row>
    <row r="391" spans="1:28" ht="86.1" customHeight="1" x14ac:dyDescent="0.45">
      <c r="A391" s="291" t="s">
        <v>109</v>
      </c>
      <c r="B391" s="120" t="s">
        <v>113</v>
      </c>
      <c r="C391" s="82" t="s">
        <v>115</v>
      </c>
      <c r="D391" s="83" t="s">
        <v>201</v>
      </c>
      <c r="E391" s="83" t="s">
        <v>31</v>
      </c>
      <c r="F391" s="83" t="s">
        <v>35</v>
      </c>
      <c r="G391" s="83" t="s">
        <v>110</v>
      </c>
      <c r="H391" s="83" t="s">
        <v>43</v>
      </c>
      <c r="I391" s="83" t="s">
        <v>82</v>
      </c>
      <c r="J391" s="83" t="s">
        <v>83</v>
      </c>
      <c r="K391" s="84" t="s">
        <v>84</v>
      </c>
      <c r="L391" s="188" t="s">
        <v>229</v>
      </c>
      <c r="M391" s="293" t="s">
        <v>66</v>
      </c>
      <c r="N391" s="294"/>
      <c r="O391" s="295"/>
      <c r="P391" s="48"/>
    </row>
    <row r="392" spans="1:28" ht="17.100000000000001" customHeight="1" x14ac:dyDescent="0.45">
      <c r="A392" s="291"/>
      <c r="B392" s="151"/>
      <c r="C392" s="141">
        <v>1</v>
      </c>
      <c r="D392" s="19"/>
      <c r="E392" s="20"/>
      <c r="F392" s="21"/>
      <c r="G392" s="22"/>
      <c r="H392" s="87" t="str">
        <f t="shared" ref="H392:H401" si="187">IF(ISBLANK(G392)," ",(G392+1))</f>
        <v xml:space="preserve"> </v>
      </c>
      <c r="I392" s="22"/>
      <c r="J392" s="88" t="str">
        <f t="shared" ref="J392:J401" si="188">IF(ISBLANK(I392)," ",DATEDIF(G392,I392,"d"))</f>
        <v xml:space="preserve"> </v>
      </c>
      <c r="K392" s="89" t="str">
        <f t="shared" ref="K392:K401" si="189">IF(ISBLANK(G392)," ",(H392+29))</f>
        <v xml:space="preserve"> </v>
      </c>
      <c r="L392" s="90" t="str">
        <f t="shared" ref="L392:L401" si="190">IF(ISBLANK(D392),IF(ISBLANK(E392)," ",D392+E392),D392+E392)</f>
        <v xml:space="preserve"> </v>
      </c>
      <c r="M392" s="91"/>
      <c r="N392" s="92"/>
      <c r="O392" s="93"/>
      <c r="P392" s="48"/>
      <c r="Q392" s="48"/>
      <c r="R392" s="48"/>
      <c r="S392" s="48"/>
      <c r="T392" s="48"/>
      <c r="U392" s="48"/>
      <c r="V392" s="48"/>
      <c r="W392" s="48"/>
      <c r="X392" s="48"/>
      <c r="Y392" s="48"/>
      <c r="Z392" s="48"/>
      <c r="AA392"/>
      <c r="AB392"/>
    </row>
    <row r="393" spans="1:28" ht="17.100000000000001" customHeight="1" x14ac:dyDescent="0.45">
      <c r="A393" s="291"/>
      <c r="B393" s="151"/>
      <c r="C393" s="141">
        <f t="shared" ref="C393:C401" si="191">C392+1</f>
        <v>2</v>
      </c>
      <c r="D393" s="19"/>
      <c r="E393" s="20"/>
      <c r="F393" s="21"/>
      <c r="G393" s="22"/>
      <c r="H393" s="87" t="str">
        <f t="shared" si="187"/>
        <v xml:space="preserve"> </v>
      </c>
      <c r="I393" s="22"/>
      <c r="J393" s="88" t="str">
        <f t="shared" si="188"/>
        <v xml:space="preserve"> </v>
      </c>
      <c r="K393" s="89" t="str">
        <f t="shared" si="189"/>
        <v xml:space="preserve"> </v>
      </c>
      <c r="L393" s="90" t="str">
        <f t="shared" si="190"/>
        <v xml:space="preserve"> </v>
      </c>
      <c r="M393" s="107"/>
      <c r="N393" s="108"/>
      <c r="O393" s="94"/>
      <c r="P393" s="48"/>
      <c r="Q393" s="48"/>
      <c r="R393" s="48"/>
      <c r="S393" s="48"/>
      <c r="T393" s="48"/>
      <c r="U393" s="48"/>
      <c r="V393" s="48"/>
      <c r="W393" s="48"/>
      <c r="X393" s="48"/>
      <c r="Y393" s="48"/>
      <c r="Z393" s="48"/>
      <c r="AA393"/>
      <c r="AB393"/>
    </row>
    <row r="394" spans="1:28" ht="17.100000000000001" customHeight="1" x14ac:dyDescent="0.45">
      <c r="A394" s="291"/>
      <c r="B394" s="151"/>
      <c r="C394" s="141">
        <f t="shared" si="191"/>
        <v>3</v>
      </c>
      <c r="D394" s="19"/>
      <c r="E394" s="20"/>
      <c r="F394" s="21"/>
      <c r="G394" s="22"/>
      <c r="H394" s="87" t="str">
        <f t="shared" si="187"/>
        <v xml:space="preserve"> </v>
      </c>
      <c r="I394" s="22"/>
      <c r="J394" s="88" t="str">
        <f t="shared" si="188"/>
        <v xml:space="preserve"> </v>
      </c>
      <c r="K394" s="89" t="str">
        <f t="shared" si="189"/>
        <v xml:space="preserve"> </v>
      </c>
      <c r="L394" s="90" t="str">
        <f t="shared" si="190"/>
        <v xml:space="preserve"> </v>
      </c>
      <c r="M394" s="107"/>
      <c r="N394" s="108"/>
      <c r="O394" s="94"/>
      <c r="P394" s="48"/>
      <c r="Q394" s="48"/>
      <c r="R394" s="48"/>
      <c r="S394" s="48"/>
      <c r="T394" s="48"/>
      <c r="U394" s="48"/>
      <c r="V394" s="48"/>
      <c r="W394" s="48"/>
      <c r="X394" s="48"/>
      <c r="Y394" s="48"/>
      <c r="Z394" s="48"/>
      <c r="AA394"/>
      <c r="AB394"/>
    </row>
    <row r="395" spans="1:28" ht="17.100000000000001" customHeight="1" x14ac:dyDescent="0.45">
      <c r="A395" s="291"/>
      <c r="B395" s="151"/>
      <c r="C395" s="141">
        <f t="shared" si="191"/>
        <v>4</v>
      </c>
      <c r="D395" s="19"/>
      <c r="E395" s="20"/>
      <c r="F395" s="21"/>
      <c r="G395" s="22"/>
      <c r="H395" s="87" t="str">
        <f t="shared" si="187"/>
        <v xml:space="preserve"> </v>
      </c>
      <c r="I395" s="22"/>
      <c r="J395" s="88" t="str">
        <f t="shared" si="188"/>
        <v xml:space="preserve"> </v>
      </c>
      <c r="K395" s="89" t="str">
        <f t="shared" si="189"/>
        <v xml:space="preserve"> </v>
      </c>
      <c r="L395" s="90" t="str">
        <f t="shared" si="190"/>
        <v xml:space="preserve"> </v>
      </c>
      <c r="M395" s="107"/>
      <c r="N395" s="108"/>
      <c r="O395" s="94"/>
      <c r="P395" s="48"/>
      <c r="Q395" s="48"/>
      <c r="R395" s="48"/>
      <c r="S395" s="48"/>
      <c r="T395" s="48"/>
      <c r="U395" s="48"/>
      <c r="V395" s="48"/>
      <c r="W395" s="48"/>
      <c r="X395" s="48"/>
      <c r="Y395" s="48"/>
      <c r="Z395" s="48"/>
      <c r="AA395"/>
      <c r="AB395"/>
    </row>
    <row r="396" spans="1:28" ht="17.100000000000001" customHeight="1" x14ac:dyDescent="0.45">
      <c r="A396" s="291"/>
      <c r="B396" s="151"/>
      <c r="C396" s="141">
        <f t="shared" si="191"/>
        <v>5</v>
      </c>
      <c r="D396" s="19"/>
      <c r="E396" s="20"/>
      <c r="F396" s="21"/>
      <c r="G396" s="22"/>
      <c r="H396" s="87" t="str">
        <f t="shared" si="187"/>
        <v xml:space="preserve"> </v>
      </c>
      <c r="I396" s="22"/>
      <c r="J396" s="88" t="str">
        <f t="shared" si="188"/>
        <v xml:space="preserve"> </v>
      </c>
      <c r="K396" s="89" t="str">
        <f t="shared" si="189"/>
        <v xml:space="preserve"> </v>
      </c>
      <c r="L396" s="90" t="str">
        <f t="shared" si="190"/>
        <v xml:space="preserve"> </v>
      </c>
      <c r="M396" s="107"/>
      <c r="N396" s="108"/>
      <c r="O396" s="94"/>
      <c r="P396" s="48"/>
      <c r="Q396" s="48"/>
      <c r="R396" s="48"/>
      <c r="S396" s="48"/>
      <c r="T396" s="48"/>
      <c r="U396" s="48"/>
      <c r="V396" s="48"/>
      <c r="W396" s="48"/>
      <c r="X396" s="48"/>
      <c r="Y396" s="48"/>
      <c r="Z396" s="48"/>
      <c r="AA396"/>
      <c r="AB396"/>
    </row>
    <row r="397" spans="1:28" ht="17.100000000000001" customHeight="1" x14ac:dyDescent="0.45">
      <c r="A397" s="291"/>
      <c r="B397" s="151"/>
      <c r="C397" s="141">
        <f t="shared" si="191"/>
        <v>6</v>
      </c>
      <c r="D397" s="19"/>
      <c r="E397" s="20"/>
      <c r="F397" s="21"/>
      <c r="G397" s="22"/>
      <c r="H397" s="87" t="str">
        <f t="shared" si="187"/>
        <v xml:space="preserve"> </v>
      </c>
      <c r="I397" s="22"/>
      <c r="J397" s="88" t="str">
        <f t="shared" si="188"/>
        <v xml:space="preserve"> </v>
      </c>
      <c r="K397" s="89" t="str">
        <f t="shared" si="189"/>
        <v xml:space="preserve"> </v>
      </c>
      <c r="L397" s="90" t="str">
        <f t="shared" si="190"/>
        <v xml:space="preserve"> </v>
      </c>
      <c r="M397" s="107"/>
      <c r="N397" s="108"/>
      <c r="O397" s="94"/>
      <c r="P397" s="48"/>
      <c r="Q397" s="48"/>
      <c r="R397" s="48"/>
      <c r="S397" s="48"/>
      <c r="T397" s="48"/>
      <c r="U397" s="48"/>
      <c r="V397" s="48"/>
      <c r="W397" s="48"/>
      <c r="X397" s="48"/>
      <c r="Y397" s="48"/>
      <c r="Z397" s="48"/>
      <c r="AA397"/>
      <c r="AB397"/>
    </row>
    <row r="398" spans="1:28" ht="17.100000000000001" customHeight="1" x14ac:dyDescent="0.45">
      <c r="A398" s="291"/>
      <c r="B398" s="151"/>
      <c r="C398" s="141">
        <f t="shared" si="191"/>
        <v>7</v>
      </c>
      <c r="D398" s="19"/>
      <c r="E398" s="20"/>
      <c r="F398" s="21"/>
      <c r="G398" s="22"/>
      <c r="H398" s="87" t="str">
        <f t="shared" si="187"/>
        <v xml:space="preserve"> </v>
      </c>
      <c r="I398" s="22"/>
      <c r="J398" s="88" t="str">
        <f t="shared" si="188"/>
        <v xml:space="preserve"> </v>
      </c>
      <c r="K398" s="89" t="str">
        <f t="shared" si="189"/>
        <v xml:space="preserve"> </v>
      </c>
      <c r="L398" s="90" t="str">
        <f t="shared" si="190"/>
        <v xml:space="preserve"> </v>
      </c>
      <c r="M398" s="107"/>
      <c r="N398" s="108"/>
      <c r="O398" s="94"/>
      <c r="P398" s="48"/>
      <c r="Q398" s="48"/>
      <c r="R398" s="48"/>
      <c r="S398" s="48"/>
      <c r="T398" s="48"/>
      <c r="U398" s="48"/>
      <c r="V398" s="48"/>
      <c r="W398" s="48"/>
      <c r="X398" s="48"/>
      <c r="Y398" s="48"/>
      <c r="Z398" s="48"/>
      <c r="AA398"/>
      <c r="AB398"/>
    </row>
    <row r="399" spans="1:28" ht="17.100000000000001" customHeight="1" x14ac:dyDescent="0.45">
      <c r="A399" s="291"/>
      <c r="B399" s="151"/>
      <c r="C399" s="141">
        <f t="shared" si="191"/>
        <v>8</v>
      </c>
      <c r="D399" s="19"/>
      <c r="E399" s="20"/>
      <c r="F399" s="21"/>
      <c r="G399" s="22"/>
      <c r="H399" s="87" t="str">
        <f t="shared" si="187"/>
        <v xml:space="preserve"> </v>
      </c>
      <c r="I399" s="22"/>
      <c r="J399" s="88" t="str">
        <f t="shared" si="188"/>
        <v xml:space="preserve"> </v>
      </c>
      <c r="K399" s="89" t="str">
        <f t="shared" si="189"/>
        <v xml:space="preserve"> </v>
      </c>
      <c r="L399" s="90" t="str">
        <f t="shared" si="190"/>
        <v xml:space="preserve"> </v>
      </c>
      <c r="M399" s="107"/>
      <c r="N399" s="108"/>
      <c r="O399" s="94"/>
      <c r="P399" s="48"/>
      <c r="Q399" s="48"/>
      <c r="R399" s="48"/>
      <c r="S399" s="48"/>
      <c r="T399" s="48"/>
      <c r="U399" s="48"/>
      <c r="V399" s="48"/>
      <c r="W399" s="48"/>
      <c r="X399" s="48"/>
      <c r="Y399" s="48"/>
      <c r="Z399" s="48"/>
      <c r="AA399"/>
      <c r="AB399"/>
    </row>
    <row r="400" spans="1:28" ht="17.100000000000001" customHeight="1" x14ac:dyDescent="0.45">
      <c r="A400" s="291"/>
      <c r="B400" s="151"/>
      <c r="C400" s="141">
        <f t="shared" si="191"/>
        <v>9</v>
      </c>
      <c r="D400" s="19"/>
      <c r="E400" s="20"/>
      <c r="F400" s="21"/>
      <c r="G400" s="22"/>
      <c r="H400" s="87" t="str">
        <f t="shared" si="187"/>
        <v xml:space="preserve"> </v>
      </c>
      <c r="I400" s="22"/>
      <c r="J400" s="88" t="str">
        <f t="shared" si="188"/>
        <v xml:space="preserve"> </v>
      </c>
      <c r="K400" s="89" t="str">
        <f t="shared" si="189"/>
        <v xml:space="preserve"> </v>
      </c>
      <c r="L400" s="90" t="str">
        <f t="shared" si="190"/>
        <v xml:space="preserve"> </v>
      </c>
      <c r="M400" s="107"/>
      <c r="N400" s="108"/>
      <c r="O400" s="94"/>
      <c r="P400" s="48"/>
      <c r="Q400" s="48"/>
      <c r="R400" s="48"/>
      <c r="S400" s="48"/>
    </row>
    <row r="401" spans="1:28" ht="17.100000000000001" customHeight="1" thickBot="1" x14ac:dyDescent="0.5">
      <c r="A401" s="292"/>
      <c r="B401" s="152"/>
      <c r="C401" s="142">
        <f t="shared" si="191"/>
        <v>10</v>
      </c>
      <c r="D401" s="23"/>
      <c r="E401" s="24"/>
      <c r="F401" s="102"/>
      <c r="G401" s="25"/>
      <c r="H401" s="109" t="str">
        <f t="shared" si="187"/>
        <v xml:space="preserve"> </v>
      </c>
      <c r="I401" s="25"/>
      <c r="J401" s="110" t="str">
        <f t="shared" si="188"/>
        <v xml:space="preserve"> </v>
      </c>
      <c r="K401" s="95" t="str">
        <f t="shared" si="189"/>
        <v xml:space="preserve"> </v>
      </c>
      <c r="L401" s="111" t="str">
        <f t="shared" si="190"/>
        <v xml:space="preserve"> </v>
      </c>
      <c r="M401" s="96"/>
      <c r="N401" s="97"/>
      <c r="O401" s="98"/>
      <c r="P401" s="48"/>
      <c r="Q401" s="48"/>
      <c r="R401" s="48"/>
      <c r="S401" s="48"/>
    </row>
    <row r="402" spans="1:28" ht="55.9" thickBot="1" x14ac:dyDescent="0.5">
      <c r="A402" s="112" t="s">
        <v>65</v>
      </c>
      <c r="B402" s="113" t="s">
        <v>112</v>
      </c>
      <c r="C402" s="114" t="s">
        <v>79</v>
      </c>
      <c r="D402" s="114" t="s">
        <v>107</v>
      </c>
      <c r="E402" s="114" t="s">
        <v>211</v>
      </c>
      <c r="F402" s="114" t="s">
        <v>81</v>
      </c>
      <c r="G402" s="114" t="s">
        <v>32</v>
      </c>
      <c r="H402" s="114" t="s">
        <v>68</v>
      </c>
      <c r="I402" s="114" t="s">
        <v>44</v>
      </c>
      <c r="J402" s="114" t="s">
        <v>33</v>
      </c>
      <c r="K402" s="114" t="s">
        <v>34</v>
      </c>
      <c r="L402" s="114" t="s">
        <v>228</v>
      </c>
      <c r="M402" s="114" t="s">
        <v>229</v>
      </c>
      <c r="N402" s="114" t="s">
        <v>80</v>
      </c>
      <c r="O402" s="115" t="s">
        <v>69</v>
      </c>
      <c r="P402" s="48"/>
    </row>
    <row r="403" spans="1:28" ht="21" customHeight="1" x14ac:dyDescent="0.5">
      <c r="A403" s="49">
        <f>A390+1</f>
        <v>31</v>
      </c>
      <c r="B403" s="181"/>
      <c r="C403" s="174"/>
      <c r="D403" s="50" t="str">
        <f>IF(ISBLANK(C403)," ",C403/$K$8)</f>
        <v xml:space="preserve"> </v>
      </c>
      <c r="E403" s="17"/>
      <c r="F403" s="51" t="str">
        <f>IF((SUM(L405:L414))&gt;0,SUM(L405:L414)," ")</f>
        <v xml:space="preserve"> </v>
      </c>
      <c r="G403" s="17"/>
      <c r="H403" s="17"/>
      <c r="I403" s="17"/>
      <c r="J403" s="17"/>
      <c r="K403" s="18"/>
      <c r="L403" s="18"/>
      <c r="M403" s="52" t="str">
        <f>IF(ISBLANK(C403)," ",IF(SUM(D405:E414)+SUM(G403:H403)+SUM(J403:L403)&gt;(D403*$K$8*$G$8),(D403*$K$8*$G$8),SUM(D405:E414)+SUM(G403:H403)+SUM(J403:L403)))</f>
        <v xml:space="preserve"> </v>
      </c>
      <c r="N403" s="26"/>
      <c r="O403" s="99" t="str">
        <f>IF(ISBLANK(N403)," ",IF(M403="0,00","0,00",MIN(IF(SUM(750/$O$8*M403)&gt;750,750,SUM(750/$O$8*M403)),N403)))</f>
        <v xml:space="preserve"> </v>
      </c>
      <c r="P403" s="53"/>
    </row>
    <row r="404" spans="1:28" ht="86.1" customHeight="1" x14ac:dyDescent="0.45">
      <c r="A404" s="296" t="s">
        <v>109</v>
      </c>
      <c r="B404" s="146" t="s">
        <v>113</v>
      </c>
      <c r="C404" s="54" t="s">
        <v>115</v>
      </c>
      <c r="D404" s="55" t="s">
        <v>201</v>
      </c>
      <c r="E404" s="55" t="s">
        <v>31</v>
      </c>
      <c r="F404" s="55" t="s">
        <v>35</v>
      </c>
      <c r="G404" s="55" t="s">
        <v>110</v>
      </c>
      <c r="H404" s="55" t="s">
        <v>43</v>
      </c>
      <c r="I404" s="55" t="s">
        <v>82</v>
      </c>
      <c r="J404" s="55" t="s">
        <v>83</v>
      </c>
      <c r="K404" s="56" t="s">
        <v>84</v>
      </c>
      <c r="L404" s="187" t="s">
        <v>229</v>
      </c>
      <c r="M404" s="298" t="s">
        <v>66</v>
      </c>
      <c r="N404" s="299"/>
      <c r="O404" s="300"/>
      <c r="P404" s="48"/>
    </row>
    <row r="405" spans="1:28" ht="17.100000000000001" customHeight="1" x14ac:dyDescent="0.45">
      <c r="A405" s="296"/>
      <c r="B405" s="151"/>
      <c r="C405" s="139">
        <v>1</v>
      </c>
      <c r="D405" s="19"/>
      <c r="E405" s="20"/>
      <c r="F405" s="21"/>
      <c r="G405" s="22"/>
      <c r="H405" s="57" t="str">
        <f>IF(ISBLANK(G405)," ",(G405+1))</f>
        <v xml:space="preserve"> </v>
      </c>
      <c r="I405" s="22"/>
      <c r="J405" s="58" t="str">
        <f>IF(ISBLANK(I405)," ",DATEDIF(G405,I405,"d"))</f>
        <v xml:space="preserve"> </v>
      </c>
      <c r="K405" s="59" t="str">
        <f>IF(ISBLANK(G405)," ",(H405+29))</f>
        <v xml:space="preserve"> </v>
      </c>
      <c r="L405" s="60" t="str">
        <f>IF(ISBLANK(D405),IF(ISBLANK(E405)," ",D405+E405),D405+E405)</f>
        <v xml:space="preserve"> </v>
      </c>
      <c r="M405" s="61"/>
      <c r="N405" s="62"/>
      <c r="O405" s="63"/>
      <c r="P405" s="48"/>
      <c r="Q405" s="48"/>
      <c r="R405" s="48"/>
      <c r="S405" s="48"/>
      <c r="T405" s="48"/>
      <c r="U405" s="48"/>
      <c r="V405" s="48"/>
      <c r="W405" s="48"/>
      <c r="X405" s="48"/>
      <c r="Y405" s="48"/>
      <c r="Z405" s="48"/>
      <c r="AA405"/>
      <c r="AB405"/>
    </row>
    <row r="406" spans="1:28" ht="17.100000000000001" customHeight="1" x14ac:dyDescent="0.45">
      <c r="A406" s="296"/>
      <c r="B406" s="151"/>
      <c r="C406" s="139">
        <f t="shared" ref="C406:C414" si="192">C405+1</f>
        <v>2</v>
      </c>
      <c r="D406" s="19"/>
      <c r="E406" s="20"/>
      <c r="F406" s="21"/>
      <c r="G406" s="22"/>
      <c r="H406" s="57" t="str">
        <f t="shared" ref="H406:H414" si="193">IF(ISBLANK(G406)," ",(G406+1))</f>
        <v xml:space="preserve"> </v>
      </c>
      <c r="I406" s="22"/>
      <c r="J406" s="58" t="str">
        <f t="shared" ref="J406:J414" si="194">IF(ISBLANK(I406)," ",DATEDIF(G406,I406,"d"))</f>
        <v xml:space="preserve"> </v>
      </c>
      <c r="K406" s="59" t="str">
        <f>IF(ISBLANK(G406)," ",(H406+29))</f>
        <v xml:space="preserve"> </v>
      </c>
      <c r="L406" s="60" t="str">
        <f t="shared" ref="L406:L414" si="195">IF(ISBLANK(D406),IF(ISBLANK(E406)," ",D406+E406),D406+E406)</f>
        <v xml:space="preserve"> </v>
      </c>
      <c r="M406" s="100"/>
      <c r="N406" s="101"/>
      <c r="O406" s="64"/>
      <c r="P406" s="48"/>
      <c r="Q406" s="48"/>
      <c r="R406" s="48"/>
      <c r="S406" s="48"/>
      <c r="T406" s="48"/>
      <c r="U406" s="48"/>
      <c r="V406" s="48"/>
      <c r="W406" s="48"/>
      <c r="X406" s="48"/>
      <c r="Y406" s="48"/>
      <c r="Z406" s="48"/>
      <c r="AA406"/>
      <c r="AB406"/>
    </row>
    <row r="407" spans="1:28" ht="17.100000000000001" customHeight="1" x14ac:dyDescent="0.45">
      <c r="A407" s="296"/>
      <c r="B407" s="151"/>
      <c r="C407" s="139">
        <f t="shared" si="192"/>
        <v>3</v>
      </c>
      <c r="D407" s="19"/>
      <c r="E407" s="20"/>
      <c r="F407" s="21"/>
      <c r="G407" s="116"/>
      <c r="H407" s="57" t="str">
        <f t="shared" si="193"/>
        <v xml:space="preserve"> </v>
      </c>
      <c r="I407" s="22"/>
      <c r="J407" s="58" t="str">
        <f t="shared" si="194"/>
        <v xml:space="preserve"> </v>
      </c>
      <c r="K407" s="59" t="str">
        <f t="shared" ref="K407" si="196">IF(ISBLANK(G407)," ",(H407+29))</f>
        <v xml:space="preserve"> </v>
      </c>
      <c r="L407" s="60" t="str">
        <f t="shared" si="195"/>
        <v xml:space="preserve"> </v>
      </c>
      <c r="M407" s="100"/>
      <c r="N407" s="101"/>
      <c r="O407" s="64"/>
      <c r="P407" s="48"/>
      <c r="Q407" s="48"/>
      <c r="R407" s="48"/>
      <c r="S407" s="48"/>
      <c r="T407" s="48"/>
      <c r="U407" s="48"/>
      <c r="V407" s="48"/>
      <c r="W407" s="48"/>
      <c r="X407" s="48"/>
      <c r="Y407" s="48"/>
      <c r="Z407" s="48"/>
      <c r="AA407"/>
      <c r="AB407"/>
    </row>
    <row r="408" spans="1:28" ht="17.100000000000001" customHeight="1" x14ac:dyDescent="0.45">
      <c r="A408" s="296"/>
      <c r="B408" s="151"/>
      <c r="C408" s="139">
        <f t="shared" si="192"/>
        <v>4</v>
      </c>
      <c r="D408" s="19"/>
      <c r="E408" s="20"/>
      <c r="F408" s="21"/>
      <c r="G408" s="22"/>
      <c r="H408" s="57" t="str">
        <f t="shared" si="193"/>
        <v xml:space="preserve"> </v>
      </c>
      <c r="I408" s="22"/>
      <c r="J408" s="58" t="str">
        <f t="shared" si="194"/>
        <v xml:space="preserve"> </v>
      </c>
      <c r="K408" s="59" t="str">
        <f>IF(ISBLANK(G408)," ",(H408+29))</f>
        <v xml:space="preserve"> </v>
      </c>
      <c r="L408" s="60" t="str">
        <f t="shared" si="195"/>
        <v xml:space="preserve"> </v>
      </c>
      <c r="M408" s="100"/>
      <c r="N408" s="101"/>
      <c r="O408" s="64"/>
      <c r="P408" s="48"/>
      <c r="Q408" s="48"/>
      <c r="R408" s="48"/>
      <c r="S408" s="48"/>
      <c r="T408" s="48"/>
      <c r="U408" s="48"/>
      <c r="V408" s="48"/>
      <c r="W408" s="48"/>
      <c r="X408" s="48"/>
      <c r="Y408" s="48"/>
      <c r="Z408" s="48"/>
      <c r="AA408"/>
      <c r="AB408"/>
    </row>
    <row r="409" spans="1:28" ht="17.100000000000001" customHeight="1" x14ac:dyDescent="0.45">
      <c r="A409" s="296"/>
      <c r="B409" s="151"/>
      <c r="C409" s="139">
        <f t="shared" si="192"/>
        <v>5</v>
      </c>
      <c r="D409" s="19"/>
      <c r="E409" s="20"/>
      <c r="F409" s="21"/>
      <c r="G409" s="22"/>
      <c r="H409" s="57" t="str">
        <f t="shared" si="193"/>
        <v xml:space="preserve"> </v>
      </c>
      <c r="I409" s="22"/>
      <c r="J409" s="58" t="str">
        <f t="shared" si="194"/>
        <v xml:space="preserve"> </v>
      </c>
      <c r="K409" s="59" t="str">
        <f t="shared" ref="K409:K414" si="197">IF(ISBLANK(G409)," ",(H409+29))</f>
        <v xml:space="preserve"> </v>
      </c>
      <c r="L409" s="60" t="str">
        <f t="shared" si="195"/>
        <v xml:space="preserve"> </v>
      </c>
      <c r="M409" s="100"/>
      <c r="N409" s="101"/>
      <c r="O409" s="64"/>
      <c r="P409" s="48"/>
      <c r="Q409" s="48"/>
      <c r="R409" s="48"/>
      <c r="S409" s="48"/>
      <c r="T409" s="48"/>
      <c r="U409" s="48"/>
      <c r="V409" s="48"/>
      <c r="W409" s="48"/>
      <c r="X409" s="48"/>
      <c r="Y409" s="48"/>
      <c r="Z409" s="48"/>
      <c r="AA409"/>
      <c r="AB409"/>
    </row>
    <row r="410" spans="1:28" ht="17.100000000000001" customHeight="1" x14ac:dyDescent="0.45">
      <c r="A410" s="296"/>
      <c r="B410" s="151"/>
      <c r="C410" s="139">
        <f t="shared" si="192"/>
        <v>6</v>
      </c>
      <c r="D410" s="19"/>
      <c r="E410" s="20"/>
      <c r="F410" s="21"/>
      <c r="G410" s="22"/>
      <c r="H410" s="57" t="str">
        <f t="shared" si="193"/>
        <v xml:space="preserve"> </v>
      </c>
      <c r="I410" s="22"/>
      <c r="J410" s="58" t="str">
        <f t="shared" si="194"/>
        <v xml:space="preserve"> </v>
      </c>
      <c r="K410" s="59" t="str">
        <f t="shared" si="197"/>
        <v xml:space="preserve"> </v>
      </c>
      <c r="L410" s="60" t="str">
        <f t="shared" si="195"/>
        <v xml:space="preserve"> </v>
      </c>
      <c r="M410" s="100"/>
      <c r="N410" s="101"/>
      <c r="O410" s="64"/>
      <c r="P410" s="48"/>
      <c r="Q410" s="48"/>
      <c r="R410" s="48"/>
      <c r="S410" s="48"/>
      <c r="T410" s="48"/>
      <c r="U410" s="48"/>
      <c r="V410" s="48"/>
      <c r="W410" s="48"/>
      <c r="X410" s="48"/>
      <c r="Y410" s="48"/>
      <c r="Z410" s="48"/>
      <c r="AA410"/>
      <c r="AB410"/>
    </row>
    <row r="411" spans="1:28" ht="17.100000000000001" customHeight="1" x14ac:dyDescent="0.45">
      <c r="A411" s="296"/>
      <c r="B411" s="151"/>
      <c r="C411" s="139">
        <f t="shared" si="192"/>
        <v>7</v>
      </c>
      <c r="D411" s="19"/>
      <c r="E411" s="20"/>
      <c r="F411" s="21"/>
      <c r="G411" s="22"/>
      <c r="H411" s="57" t="str">
        <f t="shared" si="193"/>
        <v xml:space="preserve"> </v>
      </c>
      <c r="I411" s="22"/>
      <c r="J411" s="58" t="str">
        <f t="shared" si="194"/>
        <v xml:space="preserve"> </v>
      </c>
      <c r="K411" s="59" t="str">
        <f t="shared" si="197"/>
        <v xml:space="preserve"> </v>
      </c>
      <c r="L411" s="60" t="str">
        <f t="shared" si="195"/>
        <v xml:space="preserve"> </v>
      </c>
      <c r="M411" s="100"/>
      <c r="N411" s="101"/>
      <c r="O411" s="64"/>
      <c r="P411" s="48"/>
      <c r="Q411" s="48"/>
      <c r="R411" s="48"/>
      <c r="S411" s="48"/>
      <c r="T411" s="48"/>
      <c r="U411" s="48"/>
      <c r="V411" s="48"/>
      <c r="W411" s="48"/>
      <c r="X411" s="48"/>
      <c r="Y411" s="48"/>
      <c r="Z411" s="48"/>
      <c r="AA411"/>
      <c r="AB411"/>
    </row>
    <row r="412" spans="1:28" ht="17.100000000000001" customHeight="1" x14ac:dyDescent="0.45">
      <c r="A412" s="296"/>
      <c r="B412" s="151"/>
      <c r="C412" s="139">
        <f t="shared" si="192"/>
        <v>8</v>
      </c>
      <c r="D412" s="19"/>
      <c r="E412" s="20"/>
      <c r="F412" s="21"/>
      <c r="G412" s="22"/>
      <c r="H412" s="57" t="str">
        <f t="shared" si="193"/>
        <v xml:space="preserve"> </v>
      </c>
      <c r="I412" s="22"/>
      <c r="J412" s="58" t="str">
        <f t="shared" si="194"/>
        <v xml:space="preserve"> </v>
      </c>
      <c r="K412" s="59" t="str">
        <f t="shared" si="197"/>
        <v xml:space="preserve"> </v>
      </c>
      <c r="L412" s="60" t="str">
        <f t="shared" si="195"/>
        <v xml:space="preserve"> </v>
      </c>
      <c r="M412" s="100"/>
      <c r="N412" s="101"/>
      <c r="O412" s="64"/>
      <c r="P412" s="48"/>
      <c r="Q412" s="48"/>
      <c r="R412" s="48"/>
      <c r="S412" s="48"/>
      <c r="T412" s="48"/>
      <c r="U412" s="48"/>
      <c r="V412" s="48"/>
      <c r="W412" s="48"/>
      <c r="X412" s="48"/>
      <c r="Y412" s="48"/>
      <c r="Z412" s="48"/>
      <c r="AA412"/>
      <c r="AB412"/>
    </row>
    <row r="413" spans="1:28" ht="17.100000000000001" customHeight="1" x14ac:dyDescent="0.45">
      <c r="A413" s="296"/>
      <c r="B413" s="151"/>
      <c r="C413" s="139">
        <f t="shared" si="192"/>
        <v>9</v>
      </c>
      <c r="D413" s="19"/>
      <c r="E413" s="20"/>
      <c r="F413" s="21"/>
      <c r="G413" s="22"/>
      <c r="H413" s="57" t="str">
        <f t="shared" si="193"/>
        <v xml:space="preserve"> </v>
      </c>
      <c r="I413" s="22"/>
      <c r="J413" s="58" t="str">
        <f t="shared" si="194"/>
        <v xml:space="preserve"> </v>
      </c>
      <c r="K413" s="59" t="str">
        <f t="shared" si="197"/>
        <v xml:space="preserve"> </v>
      </c>
      <c r="L413" s="60" t="str">
        <f t="shared" si="195"/>
        <v xml:space="preserve"> </v>
      </c>
      <c r="M413" s="100"/>
      <c r="N413" s="101"/>
      <c r="O413" s="64"/>
      <c r="P413" s="48"/>
      <c r="Q413" s="48"/>
      <c r="R413" s="48"/>
      <c r="S413" s="48"/>
    </row>
    <row r="414" spans="1:28" ht="17.100000000000001" customHeight="1" thickBot="1" x14ac:dyDescent="0.5">
      <c r="A414" s="297"/>
      <c r="B414" s="152"/>
      <c r="C414" s="140">
        <f t="shared" si="192"/>
        <v>10</v>
      </c>
      <c r="D414" s="23"/>
      <c r="E414" s="24"/>
      <c r="F414" s="102"/>
      <c r="G414" s="25"/>
      <c r="H414" s="103" t="str">
        <f t="shared" si="193"/>
        <v xml:space="preserve"> </v>
      </c>
      <c r="I414" s="25"/>
      <c r="J414" s="104" t="str">
        <f t="shared" si="194"/>
        <v xml:space="preserve"> </v>
      </c>
      <c r="K414" s="65" t="str">
        <f t="shared" si="197"/>
        <v xml:space="preserve"> </v>
      </c>
      <c r="L414" s="105" t="str">
        <f t="shared" si="195"/>
        <v xml:space="preserve"> </v>
      </c>
      <c r="M414" s="66"/>
      <c r="N414" s="67"/>
      <c r="O414" s="68"/>
      <c r="P414" s="48"/>
      <c r="Q414" s="48"/>
      <c r="R414" s="48"/>
      <c r="S414" s="48"/>
    </row>
    <row r="415" spans="1:28" ht="55.9" thickBot="1" x14ac:dyDescent="0.5">
      <c r="A415" s="112" t="s">
        <v>65</v>
      </c>
      <c r="B415" s="113" t="s">
        <v>112</v>
      </c>
      <c r="C415" s="114" t="s">
        <v>79</v>
      </c>
      <c r="D415" s="114" t="s">
        <v>107</v>
      </c>
      <c r="E415" s="114" t="s">
        <v>211</v>
      </c>
      <c r="F415" s="114" t="s">
        <v>81</v>
      </c>
      <c r="G415" s="114" t="s">
        <v>32</v>
      </c>
      <c r="H415" s="114" t="s">
        <v>68</v>
      </c>
      <c r="I415" s="114" t="s">
        <v>44</v>
      </c>
      <c r="J415" s="114" t="s">
        <v>33</v>
      </c>
      <c r="K415" s="114" t="s">
        <v>34</v>
      </c>
      <c r="L415" s="114" t="s">
        <v>228</v>
      </c>
      <c r="M415" s="114" t="s">
        <v>229</v>
      </c>
      <c r="N415" s="114" t="s">
        <v>80</v>
      </c>
      <c r="O415" s="115" t="s">
        <v>69</v>
      </c>
      <c r="P415" s="48"/>
    </row>
    <row r="416" spans="1:28" ht="21" customHeight="1" x14ac:dyDescent="0.5">
      <c r="A416" s="81">
        <f>A403+1</f>
        <v>32</v>
      </c>
      <c r="B416" s="181"/>
      <c r="C416" s="174"/>
      <c r="D416" s="85" t="str">
        <f t="shared" ref="D416" si="198">IF(ISBLANK(C416)," ",C416/$K$8)</f>
        <v xml:space="preserve"> </v>
      </c>
      <c r="E416" s="17"/>
      <c r="F416" s="86" t="str">
        <f t="shared" ref="F416" si="199">IF((SUM(L418:L427))&gt;0,SUM(L418:L427)," ")</f>
        <v xml:space="preserve"> </v>
      </c>
      <c r="G416" s="17"/>
      <c r="H416" s="17"/>
      <c r="I416" s="17"/>
      <c r="J416" s="17"/>
      <c r="K416" s="18"/>
      <c r="L416" s="18"/>
      <c r="M416" s="52" t="str">
        <f>IF(ISBLANK(C416)," ",IF(SUM(D418:E427)+SUM(G416:H416)+SUM(J416:L416)&gt;(D416*$K$8*$G$8),(D416*$K$8*$G$8),SUM(D418:E427)+SUM(G416:H416)+SUM(J416:L416)))</f>
        <v xml:space="preserve"> </v>
      </c>
      <c r="N416" s="26"/>
      <c r="O416" s="106" t="str">
        <f>IF(ISBLANK(N416)," ",IF(M416="0,00","0,00",MIN(IF(SUM(750/$O$8*M416)&gt;750,750,SUM(750/$O$8*M416)),N416)))</f>
        <v xml:space="preserve"> </v>
      </c>
      <c r="P416" s="53"/>
    </row>
    <row r="417" spans="1:28" ht="86.1" customHeight="1" x14ac:dyDescent="0.45">
      <c r="A417" s="291" t="s">
        <v>109</v>
      </c>
      <c r="B417" s="120" t="s">
        <v>113</v>
      </c>
      <c r="C417" s="82" t="s">
        <v>115</v>
      </c>
      <c r="D417" s="83" t="s">
        <v>201</v>
      </c>
      <c r="E417" s="83" t="s">
        <v>31</v>
      </c>
      <c r="F417" s="83" t="s">
        <v>35</v>
      </c>
      <c r="G417" s="83" t="s">
        <v>110</v>
      </c>
      <c r="H417" s="83" t="s">
        <v>43</v>
      </c>
      <c r="I417" s="83" t="s">
        <v>82</v>
      </c>
      <c r="J417" s="83" t="s">
        <v>83</v>
      </c>
      <c r="K417" s="84" t="s">
        <v>84</v>
      </c>
      <c r="L417" s="188" t="s">
        <v>229</v>
      </c>
      <c r="M417" s="293" t="s">
        <v>66</v>
      </c>
      <c r="N417" s="294"/>
      <c r="O417" s="295"/>
      <c r="P417" s="48"/>
    </row>
    <row r="418" spans="1:28" ht="17.100000000000001" customHeight="1" x14ac:dyDescent="0.45">
      <c r="A418" s="291"/>
      <c r="B418" s="151"/>
      <c r="C418" s="141">
        <v>1</v>
      </c>
      <c r="D418" s="19"/>
      <c r="E418" s="20"/>
      <c r="F418" s="21"/>
      <c r="G418" s="22"/>
      <c r="H418" s="87" t="str">
        <f t="shared" ref="H418:H427" si="200">IF(ISBLANK(G418)," ",(G418+1))</f>
        <v xml:space="preserve"> </v>
      </c>
      <c r="I418" s="22"/>
      <c r="J418" s="88" t="str">
        <f t="shared" ref="J418:J427" si="201">IF(ISBLANK(I418)," ",DATEDIF(G418,I418,"d"))</f>
        <v xml:space="preserve"> </v>
      </c>
      <c r="K418" s="89" t="str">
        <f t="shared" ref="K418:K427" si="202">IF(ISBLANK(G418)," ",(H418+29))</f>
        <v xml:space="preserve"> </v>
      </c>
      <c r="L418" s="90" t="str">
        <f t="shared" ref="L418:L427" si="203">IF(ISBLANK(D418),IF(ISBLANK(E418)," ",D418+E418),D418+E418)</f>
        <v xml:space="preserve"> </v>
      </c>
      <c r="M418" s="91"/>
      <c r="N418" s="92"/>
      <c r="O418" s="93"/>
      <c r="P418" s="48"/>
      <c r="Q418" s="48"/>
      <c r="R418" s="48"/>
      <c r="S418" s="48"/>
      <c r="T418" s="48"/>
      <c r="U418" s="48"/>
      <c r="V418" s="48"/>
      <c r="W418" s="48"/>
      <c r="X418" s="48"/>
      <c r="Y418" s="48"/>
      <c r="Z418" s="48"/>
      <c r="AA418"/>
      <c r="AB418"/>
    </row>
    <row r="419" spans="1:28" ht="17.100000000000001" customHeight="1" x14ac:dyDescent="0.45">
      <c r="A419" s="291"/>
      <c r="B419" s="151"/>
      <c r="C419" s="141">
        <f t="shared" ref="C419:C427" si="204">C418+1</f>
        <v>2</v>
      </c>
      <c r="D419" s="19"/>
      <c r="E419" s="20"/>
      <c r="F419" s="21"/>
      <c r="G419" s="22"/>
      <c r="H419" s="87" t="str">
        <f t="shared" si="200"/>
        <v xml:space="preserve"> </v>
      </c>
      <c r="I419" s="22"/>
      <c r="J419" s="88" t="str">
        <f t="shared" si="201"/>
        <v xml:space="preserve"> </v>
      </c>
      <c r="K419" s="89" t="str">
        <f t="shared" si="202"/>
        <v xml:space="preserve"> </v>
      </c>
      <c r="L419" s="90" t="str">
        <f t="shared" si="203"/>
        <v xml:space="preserve"> </v>
      </c>
      <c r="M419" s="107"/>
      <c r="N419" s="108"/>
      <c r="O419" s="94"/>
      <c r="P419" s="48"/>
      <c r="Q419" s="48"/>
      <c r="R419" s="48"/>
      <c r="S419" s="48"/>
      <c r="T419" s="48"/>
      <c r="U419" s="48"/>
      <c r="V419" s="48"/>
      <c r="W419" s="48"/>
      <c r="X419" s="48"/>
      <c r="Y419" s="48"/>
      <c r="Z419" s="48"/>
      <c r="AA419"/>
      <c r="AB419"/>
    </row>
    <row r="420" spans="1:28" ht="17.100000000000001" customHeight="1" x14ac:dyDescent="0.45">
      <c r="A420" s="291"/>
      <c r="B420" s="151"/>
      <c r="C420" s="141">
        <f t="shared" si="204"/>
        <v>3</v>
      </c>
      <c r="D420" s="19"/>
      <c r="E420" s="20"/>
      <c r="F420" s="21"/>
      <c r="G420" s="22"/>
      <c r="H420" s="87" t="str">
        <f t="shared" si="200"/>
        <v xml:space="preserve"> </v>
      </c>
      <c r="I420" s="22"/>
      <c r="J420" s="88" t="str">
        <f t="shared" si="201"/>
        <v xml:space="preserve"> </v>
      </c>
      <c r="K420" s="89" t="str">
        <f t="shared" si="202"/>
        <v xml:space="preserve"> </v>
      </c>
      <c r="L420" s="90" t="str">
        <f t="shared" si="203"/>
        <v xml:space="preserve"> </v>
      </c>
      <c r="M420" s="107"/>
      <c r="N420" s="108"/>
      <c r="O420" s="94"/>
      <c r="P420" s="48"/>
      <c r="Q420" s="48"/>
      <c r="R420" s="48"/>
      <c r="S420" s="48"/>
      <c r="T420" s="48"/>
      <c r="U420" s="48"/>
      <c r="V420" s="48"/>
      <c r="W420" s="48"/>
      <c r="X420" s="48"/>
      <c r="Y420" s="48"/>
      <c r="Z420" s="48"/>
      <c r="AA420"/>
      <c r="AB420"/>
    </row>
    <row r="421" spans="1:28" ht="17.100000000000001" customHeight="1" x14ac:dyDescent="0.45">
      <c r="A421" s="291"/>
      <c r="B421" s="151"/>
      <c r="C421" s="141">
        <f t="shared" si="204"/>
        <v>4</v>
      </c>
      <c r="D421" s="19"/>
      <c r="E421" s="20"/>
      <c r="F421" s="21"/>
      <c r="G421" s="22"/>
      <c r="H421" s="87" t="str">
        <f t="shared" si="200"/>
        <v xml:space="preserve"> </v>
      </c>
      <c r="I421" s="22"/>
      <c r="J421" s="88" t="str">
        <f t="shared" si="201"/>
        <v xml:space="preserve"> </v>
      </c>
      <c r="K421" s="89" t="str">
        <f t="shared" si="202"/>
        <v xml:space="preserve"> </v>
      </c>
      <c r="L421" s="90" t="str">
        <f t="shared" si="203"/>
        <v xml:space="preserve"> </v>
      </c>
      <c r="M421" s="107"/>
      <c r="N421" s="108"/>
      <c r="O421" s="94"/>
      <c r="P421" s="48"/>
      <c r="Q421" s="48"/>
      <c r="R421" s="48"/>
      <c r="S421" s="48"/>
      <c r="T421" s="48"/>
      <c r="U421" s="48"/>
      <c r="V421" s="48"/>
      <c r="W421" s="48"/>
      <c r="X421" s="48"/>
      <c r="Y421" s="48"/>
      <c r="Z421" s="48"/>
      <c r="AA421"/>
      <c r="AB421"/>
    </row>
    <row r="422" spans="1:28" ht="17.100000000000001" customHeight="1" x14ac:dyDescent="0.45">
      <c r="A422" s="291"/>
      <c r="B422" s="151"/>
      <c r="C422" s="141">
        <f t="shared" si="204"/>
        <v>5</v>
      </c>
      <c r="D422" s="19"/>
      <c r="E422" s="20"/>
      <c r="F422" s="21"/>
      <c r="G422" s="22"/>
      <c r="H422" s="87" t="str">
        <f t="shared" si="200"/>
        <v xml:space="preserve"> </v>
      </c>
      <c r="I422" s="22"/>
      <c r="J422" s="88" t="str">
        <f t="shared" si="201"/>
        <v xml:space="preserve"> </v>
      </c>
      <c r="K422" s="89" t="str">
        <f t="shared" si="202"/>
        <v xml:space="preserve"> </v>
      </c>
      <c r="L422" s="90" t="str">
        <f t="shared" si="203"/>
        <v xml:space="preserve"> </v>
      </c>
      <c r="M422" s="107"/>
      <c r="N422" s="108"/>
      <c r="O422" s="94"/>
      <c r="P422" s="48"/>
      <c r="Q422" s="48"/>
      <c r="R422" s="48"/>
      <c r="S422" s="48"/>
      <c r="T422" s="48"/>
      <c r="U422" s="48"/>
      <c r="V422" s="48"/>
      <c r="W422" s="48"/>
      <c r="X422" s="48"/>
      <c r="Y422" s="48"/>
      <c r="Z422" s="48"/>
      <c r="AA422"/>
      <c r="AB422"/>
    </row>
    <row r="423" spans="1:28" ht="17.100000000000001" customHeight="1" x14ac:dyDescent="0.45">
      <c r="A423" s="291"/>
      <c r="B423" s="151"/>
      <c r="C423" s="141">
        <f t="shared" si="204"/>
        <v>6</v>
      </c>
      <c r="D423" s="19"/>
      <c r="E423" s="20"/>
      <c r="F423" s="21"/>
      <c r="G423" s="22"/>
      <c r="H423" s="87" t="str">
        <f t="shared" si="200"/>
        <v xml:space="preserve"> </v>
      </c>
      <c r="I423" s="22"/>
      <c r="J423" s="88" t="str">
        <f t="shared" si="201"/>
        <v xml:space="preserve"> </v>
      </c>
      <c r="K423" s="89" t="str">
        <f t="shared" si="202"/>
        <v xml:space="preserve"> </v>
      </c>
      <c r="L423" s="90" t="str">
        <f t="shared" si="203"/>
        <v xml:space="preserve"> </v>
      </c>
      <c r="M423" s="107"/>
      <c r="N423" s="108"/>
      <c r="O423" s="94"/>
      <c r="P423" s="48"/>
      <c r="Q423" s="48"/>
      <c r="R423" s="48"/>
      <c r="S423" s="48"/>
      <c r="T423" s="48"/>
      <c r="U423" s="48"/>
      <c r="V423" s="48"/>
      <c r="W423" s="48"/>
      <c r="X423" s="48"/>
      <c r="Y423" s="48"/>
      <c r="Z423" s="48"/>
      <c r="AA423"/>
      <c r="AB423"/>
    </row>
    <row r="424" spans="1:28" ht="17.100000000000001" customHeight="1" x14ac:dyDescent="0.45">
      <c r="A424" s="291"/>
      <c r="B424" s="151"/>
      <c r="C424" s="141">
        <f t="shared" si="204"/>
        <v>7</v>
      </c>
      <c r="D424" s="19"/>
      <c r="E424" s="20"/>
      <c r="F424" s="21"/>
      <c r="G424" s="22"/>
      <c r="H424" s="87" t="str">
        <f t="shared" si="200"/>
        <v xml:space="preserve"> </v>
      </c>
      <c r="I424" s="22"/>
      <c r="J424" s="88" t="str">
        <f t="shared" si="201"/>
        <v xml:space="preserve"> </v>
      </c>
      <c r="K424" s="89" t="str">
        <f t="shared" si="202"/>
        <v xml:space="preserve"> </v>
      </c>
      <c r="L424" s="90" t="str">
        <f t="shared" si="203"/>
        <v xml:space="preserve"> </v>
      </c>
      <c r="M424" s="107"/>
      <c r="N424" s="108"/>
      <c r="O424" s="94"/>
      <c r="P424" s="48"/>
      <c r="Q424" s="48"/>
      <c r="R424" s="48"/>
      <c r="S424" s="48"/>
      <c r="T424" s="48"/>
      <c r="U424" s="48"/>
      <c r="V424" s="48"/>
      <c r="W424" s="48"/>
      <c r="X424" s="48"/>
      <c r="Y424" s="48"/>
      <c r="Z424" s="48"/>
      <c r="AA424"/>
      <c r="AB424"/>
    </row>
    <row r="425" spans="1:28" ht="17.100000000000001" customHeight="1" x14ac:dyDescent="0.45">
      <c r="A425" s="291"/>
      <c r="B425" s="151"/>
      <c r="C425" s="141">
        <f t="shared" si="204"/>
        <v>8</v>
      </c>
      <c r="D425" s="19"/>
      <c r="E425" s="20"/>
      <c r="F425" s="21"/>
      <c r="G425" s="22"/>
      <c r="H425" s="87" t="str">
        <f t="shared" si="200"/>
        <v xml:space="preserve"> </v>
      </c>
      <c r="I425" s="22"/>
      <c r="J425" s="88" t="str">
        <f t="shared" si="201"/>
        <v xml:space="preserve"> </v>
      </c>
      <c r="K425" s="89" t="str">
        <f t="shared" si="202"/>
        <v xml:space="preserve"> </v>
      </c>
      <c r="L425" s="90" t="str">
        <f t="shared" si="203"/>
        <v xml:space="preserve"> </v>
      </c>
      <c r="M425" s="107"/>
      <c r="N425" s="108"/>
      <c r="O425" s="94"/>
      <c r="P425" s="48"/>
      <c r="Q425" s="48"/>
      <c r="R425" s="48"/>
      <c r="S425" s="48"/>
      <c r="T425" s="48"/>
      <c r="U425" s="48"/>
      <c r="V425" s="48"/>
      <c r="W425" s="48"/>
      <c r="X425" s="48"/>
      <c r="Y425" s="48"/>
      <c r="Z425" s="48"/>
      <c r="AA425"/>
      <c r="AB425"/>
    </row>
    <row r="426" spans="1:28" ht="17.100000000000001" customHeight="1" x14ac:dyDescent="0.45">
      <c r="A426" s="291"/>
      <c r="B426" s="151"/>
      <c r="C426" s="141">
        <f t="shared" si="204"/>
        <v>9</v>
      </c>
      <c r="D426" s="19"/>
      <c r="E426" s="20"/>
      <c r="F426" s="21"/>
      <c r="G426" s="22"/>
      <c r="H426" s="87" t="str">
        <f t="shared" si="200"/>
        <v xml:space="preserve"> </v>
      </c>
      <c r="I426" s="22"/>
      <c r="J426" s="88" t="str">
        <f t="shared" si="201"/>
        <v xml:space="preserve"> </v>
      </c>
      <c r="K426" s="89" t="str">
        <f t="shared" si="202"/>
        <v xml:space="preserve"> </v>
      </c>
      <c r="L426" s="90" t="str">
        <f t="shared" si="203"/>
        <v xml:space="preserve"> </v>
      </c>
      <c r="M426" s="107"/>
      <c r="N426" s="108"/>
      <c r="O426" s="94"/>
      <c r="P426" s="48"/>
      <c r="Q426" s="48"/>
      <c r="R426" s="48"/>
      <c r="S426" s="48"/>
    </row>
    <row r="427" spans="1:28" ht="17.100000000000001" customHeight="1" thickBot="1" x14ac:dyDescent="0.5">
      <c r="A427" s="292"/>
      <c r="B427" s="152"/>
      <c r="C427" s="142">
        <f t="shared" si="204"/>
        <v>10</v>
      </c>
      <c r="D427" s="23"/>
      <c r="E427" s="24"/>
      <c r="F427" s="102"/>
      <c r="G427" s="25"/>
      <c r="H427" s="109" t="str">
        <f t="shared" si="200"/>
        <v xml:space="preserve"> </v>
      </c>
      <c r="I427" s="25"/>
      <c r="J427" s="110" t="str">
        <f t="shared" si="201"/>
        <v xml:space="preserve"> </v>
      </c>
      <c r="K427" s="95" t="str">
        <f t="shared" si="202"/>
        <v xml:space="preserve"> </v>
      </c>
      <c r="L427" s="111" t="str">
        <f t="shared" si="203"/>
        <v xml:space="preserve"> </v>
      </c>
      <c r="M427" s="96"/>
      <c r="N427" s="97"/>
      <c r="O427" s="98"/>
      <c r="P427" s="48"/>
      <c r="Q427" s="48"/>
      <c r="R427" s="48"/>
      <c r="S427" s="48"/>
    </row>
    <row r="428" spans="1:28" ht="55.9" thickBot="1" x14ac:dyDescent="0.5">
      <c r="A428" s="112" t="s">
        <v>65</v>
      </c>
      <c r="B428" s="113" t="s">
        <v>112</v>
      </c>
      <c r="C428" s="114" t="s">
        <v>79</v>
      </c>
      <c r="D428" s="114" t="s">
        <v>107</v>
      </c>
      <c r="E428" s="114" t="s">
        <v>211</v>
      </c>
      <c r="F428" s="114" t="s">
        <v>81</v>
      </c>
      <c r="G428" s="114" t="s">
        <v>32</v>
      </c>
      <c r="H428" s="114" t="s">
        <v>68</v>
      </c>
      <c r="I428" s="114" t="s">
        <v>44</v>
      </c>
      <c r="J428" s="114" t="s">
        <v>33</v>
      </c>
      <c r="K428" s="114" t="s">
        <v>34</v>
      </c>
      <c r="L428" s="114" t="s">
        <v>228</v>
      </c>
      <c r="M428" s="114" t="s">
        <v>229</v>
      </c>
      <c r="N428" s="114" t="s">
        <v>80</v>
      </c>
      <c r="O428" s="115" t="s">
        <v>69</v>
      </c>
      <c r="P428" s="48"/>
    </row>
    <row r="429" spans="1:28" ht="21" customHeight="1" x14ac:dyDescent="0.5">
      <c r="A429" s="49">
        <f>A416+1</f>
        <v>33</v>
      </c>
      <c r="B429" s="181"/>
      <c r="C429" s="174"/>
      <c r="D429" s="50" t="str">
        <f>IF(ISBLANK(C429)," ",C429/$K$8)</f>
        <v xml:space="preserve"> </v>
      </c>
      <c r="E429" s="17"/>
      <c r="F429" s="51" t="str">
        <f>IF((SUM(L431:L440))&gt;0,SUM(L431:L440)," ")</f>
        <v xml:space="preserve"> </v>
      </c>
      <c r="G429" s="17"/>
      <c r="H429" s="17"/>
      <c r="I429" s="17"/>
      <c r="J429" s="17"/>
      <c r="K429" s="18"/>
      <c r="L429" s="18"/>
      <c r="M429" s="52" t="str">
        <f>IF(ISBLANK(C429)," ",IF(SUM(D431:E440)+SUM(G429:H429)+SUM(J429:L429)&gt;(D429*$K$8*$G$8),(D429*$K$8*$G$8),SUM(D431:E440)+SUM(G429:H429)+SUM(J429:L429)))</f>
        <v xml:space="preserve"> </v>
      </c>
      <c r="N429" s="26"/>
      <c r="O429" s="99" t="str">
        <f>IF(ISBLANK(N429)," ",IF(M429="0,00","0,00",MIN(IF(SUM(750/$O$8*M429)&gt;750,750,SUM(750/$O$8*M429)),N429)))</f>
        <v xml:space="preserve"> </v>
      </c>
      <c r="P429" s="53"/>
    </row>
    <row r="430" spans="1:28" ht="86.1" customHeight="1" x14ac:dyDescent="0.45">
      <c r="A430" s="296" t="s">
        <v>109</v>
      </c>
      <c r="B430" s="146" t="s">
        <v>113</v>
      </c>
      <c r="C430" s="54" t="s">
        <v>115</v>
      </c>
      <c r="D430" s="55" t="s">
        <v>201</v>
      </c>
      <c r="E430" s="55" t="s">
        <v>31</v>
      </c>
      <c r="F430" s="55" t="s">
        <v>35</v>
      </c>
      <c r="G430" s="55" t="s">
        <v>110</v>
      </c>
      <c r="H430" s="55" t="s">
        <v>43</v>
      </c>
      <c r="I430" s="55" t="s">
        <v>82</v>
      </c>
      <c r="J430" s="55" t="s">
        <v>83</v>
      </c>
      <c r="K430" s="56" t="s">
        <v>84</v>
      </c>
      <c r="L430" s="187" t="s">
        <v>229</v>
      </c>
      <c r="M430" s="298" t="s">
        <v>66</v>
      </c>
      <c r="N430" s="299"/>
      <c r="O430" s="300"/>
      <c r="P430" s="48"/>
    </row>
    <row r="431" spans="1:28" ht="17.100000000000001" customHeight="1" x14ac:dyDescent="0.45">
      <c r="A431" s="296"/>
      <c r="B431" s="151"/>
      <c r="C431" s="139">
        <v>1</v>
      </c>
      <c r="D431" s="19"/>
      <c r="E431" s="20"/>
      <c r="F431" s="21"/>
      <c r="G431" s="22"/>
      <c r="H431" s="57" t="str">
        <f>IF(ISBLANK(G431)," ",(G431+1))</f>
        <v xml:space="preserve"> </v>
      </c>
      <c r="I431" s="22"/>
      <c r="J431" s="58" t="str">
        <f>IF(ISBLANK(I431)," ",DATEDIF(G431,I431,"d"))</f>
        <v xml:space="preserve"> </v>
      </c>
      <c r="K431" s="59" t="str">
        <f>IF(ISBLANK(G431)," ",(H431+29))</f>
        <v xml:space="preserve"> </v>
      </c>
      <c r="L431" s="60" t="str">
        <f>IF(ISBLANK(D431),IF(ISBLANK(E431)," ",D431+E431),D431+E431)</f>
        <v xml:space="preserve"> </v>
      </c>
      <c r="M431" s="61"/>
      <c r="N431" s="62"/>
      <c r="O431" s="63"/>
      <c r="P431" s="48"/>
      <c r="Q431" s="48"/>
      <c r="R431" s="48"/>
      <c r="S431" s="48"/>
      <c r="T431" s="48"/>
      <c r="U431" s="48"/>
      <c r="V431" s="48"/>
      <c r="W431" s="48"/>
      <c r="X431" s="48"/>
      <c r="Y431" s="48"/>
      <c r="Z431" s="48"/>
      <c r="AA431"/>
      <c r="AB431"/>
    </row>
    <row r="432" spans="1:28" ht="17.100000000000001" customHeight="1" x14ac:dyDescent="0.45">
      <c r="A432" s="296"/>
      <c r="B432" s="151"/>
      <c r="C432" s="139">
        <f t="shared" ref="C432:C440" si="205">C431+1</f>
        <v>2</v>
      </c>
      <c r="D432" s="19"/>
      <c r="E432" s="20"/>
      <c r="F432" s="21"/>
      <c r="G432" s="22"/>
      <c r="H432" s="57" t="str">
        <f t="shared" ref="H432:H440" si="206">IF(ISBLANK(G432)," ",(G432+1))</f>
        <v xml:space="preserve"> </v>
      </c>
      <c r="I432" s="22"/>
      <c r="J432" s="58" t="str">
        <f t="shared" ref="J432:J440" si="207">IF(ISBLANK(I432)," ",DATEDIF(G432,I432,"d"))</f>
        <v xml:space="preserve"> </v>
      </c>
      <c r="K432" s="59" t="str">
        <f>IF(ISBLANK(G432)," ",(H432+29))</f>
        <v xml:space="preserve"> </v>
      </c>
      <c r="L432" s="60" t="str">
        <f t="shared" ref="L432:L440" si="208">IF(ISBLANK(D432),IF(ISBLANK(E432)," ",D432+E432),D432+E432)</f>
        <v xml:space="preserve"> </v>
      </c>
      <c r="M432" s="100"/>
      <c r="N432" s="101"/>
      <c r="O432" s="64"/>
      <c r="P432" s="48"/>
      <c r="Q432" s="48"/>
      <c r="R432" s="48"/>
      <c r="S432" s="48"/>
      <c r="T432" s="48"/>
      <c r="U432" s="48"/>
      <c r="V432" s="48"/>
      <c r="W432" s="48"/>
      <c r="X432" s="48"/>
      <c r="Y432" s="48"/>
      <c r="Z432" s="48"/>
      <c r="AA432"/>
      <c r="AB432"/>
    </row>
    <row r="433" spans="1:28" ht="17.100000000000001" customHeight="1" x14ac:dyDescent="0.45">
      <c r="A433" s="296"/>
      <c r="B433" s="151"/>
      <c r="C433" s="139">
        <f t="shared" si="205"/>
        <v>3</v>
      </c>
      <c r="D433" s="19"/>
      <c r="E433" s="20"/>
      <c r="F433" s="21"/>
      <c r="G433" s="116"/>
      <c r="H433" s="57" t="str">
        <f t="shared" si="206"/>
        <v xml:space="preserve"> </v>
      </c>
      <c r="I433" s="22"/>
      <c r="J433" s="58" t="str">
        <f t="shared" si="207"/>
        <v xml:space="preserve"> </v>
      </c>
      <c r="K433" s="59" t="str">
        <f t="shared" ref="K433" si="209">IF(ISBLANK(G433)," ",(H433+29))</f>
        <v xml:space="preserve"> </v>
      </c>
      <c r="L433" s="60" t="str">
        <f t="shared" si="208"/>
        <v xml:space="preserve"> </v>
      </c>
      <c r="M433" s="100"/>
      <c r="N433" s="101"/>
      <c r="O433" s="64"/>
      <c r="P433" s="48"/>
      <c r="Q433" s="48"/>
      <c r="R433" s="48"/>
      <c r="S433" s="48"/>
      <c r="T433" s="48"/>
      <c r="U433" s="48"/>
      <c r="V433" s="48"/>
      <c r="W433" s="48"/>
      <c r="X433" s="48"/>
      <c r="Y433" s="48"/>
      <c r="Z433" s="48"/>
      <c r="AA433"/>
      <c r="AB433"/>
    </row>
    <row r="434" spans="1:28" ht="17.100000000000001" customHeight="1" x14ac:dyDescent="0.45">
      <c r="A434" s="296"/>
      <c r="B434" s="151"/>
      <c r="C434" s="139">
        <f t="shared" si="205"/>
        <v>4</v>
      </c>
      <c r="D434" s="19"/>
      <c r="E434" s="20"/>
      <c r="F434" s="21"/>
      <c r="G434" s="22"/>
      <c r="H434" s="57" t="str">
        <f t="shared" si="206"/>
        <v xml:space="preserve"> </v>
      </c>
      <c r="I434" s="22"/>
      <c r="J434" s="58" t="str">
        <f t="shared" si="207"/>
        <v xml:space="preserve"> </v>
      </c>
      <c r="K434" s="59" t="str">
        <f>IF(ISBLANK(G434)," ",(H434+29))</f>
        <v xml:space="preserve"> </v>
      </c>
      <c r="L434" s="60" t="str">
        <f t="shared" si="208"/>
        <v xml:space="preserve"> </v>
      </c>
      <c r="M434" s="100"/>
      <c r="N434" s="101"/>
      <c r="O434" s="64"/>
      <c r="P434" s="48"/>
      <c r="Q434" s="48"/>
      <c r="R434" s="48"/>
      <c r="S434" s="48"/>
      <c r="T434" s="48"/>
      <c r="U434" s="48"/>
      <c r="V434" s="48"/>
      <c r="W434" s="48"/>
      <c r="X434" s="48"/>
      <c r="Y434" s="48"/>
      <c r="Z434" s="48"/>
      <c r="AA434"/>
      <c r="AB434"/>
    </row>
    <row r="435" spans="1:28" ht="17.100000000000001" customHeight="1" x14ac:dyDescent="0.45">
      <c r="A435" s="296"/>
      <c r="B435" s="151"/>
      <c r="C435" s="139">
        <f t="shared" si="205"/>
        <v>5</v>
      </c>
      <c r="D435" s="19"/>
      <c r="E435" s="20"/>
      <c r="F435" s="21"/>
      <c r="G435" s="22"/>
      <c r="H435" s="57" t="str">
        <f t="shared" si="206"/>
        <v xml:space="preserve"> </v>
      </c>
      <c r="I435" s="22"/>
      <c r="J435" s="58" t="str">
        <f t="shared" si="207"/>
        <v xml:space="preserve"> </v>
      </c>
      <c r="K435" s="59" t="str">
        <f t="shared" ref="K435:K440" si="210">IF(ISBLANK(G435)," ",(H435+29))</f>
        <v xml:space="preserve"> </v>
      </c>
      <c r="L435" s="60" t="str">
        <f t="shared" si="208"/>
        <v xml:space="preserve"> </v>
      </c>
      <c r="M435" s="100"/>
      <c r="N435" s="101"/>
      <c r="O435" s="64"/>
      <c r="P435" s="48"/>
      <c r="Q435" s="48"/>
      <c r="R435" s="48"/>
      <c r="S435" s="48"/>
      <c r="T435" s="48"/>
      <c r="U435" s="48"/>
      <c r="V435" s="48"/>
      <c r="W435" s="48"/>
      <c r="X435" s="48"/>
      <c r="Y435" s="48"/>
      <c r="Z435" s="48"/>
      <c r="AA435"/>
      <c r="AB435"/>
    </row>
    <row r="436" spans="1:28" ht="17.100000000000001" customHeight="1" x14ac:dyDescent="0.45">
      <c r="A436" s="296"/>
      <c r="B436" s="151"/>
      <c r="C436" s="139">
        <f t="shared" si="205"/>
        <v>6</v>
      </c>
      <c r="D436" s="19"/>
      <c r="E436" s="20"/>
      <c r="F436" s="21"/>
      <c r="G436" s="22"/>
      <c r="H436" s="57" t="str">
        <f t="shared" si="206"/>
        <v xml:space="preserve"> </v>
      </c>
      <c r="I436" s="22"/>
      <c r="J436" s="58" t="str">
        <f t="shared" si="207"/>
        <v xml:space="preserve"> </v>
      </c>
      <c r="K436" s="59" t="str">
        <f t="shared" si="210"/>
        <v xml:space="preserve"> </v>
      </c>
      <c r="L436" s="60" t="str">
        <f t="shared" si="208"/>
        <v xml:space="preserve"> </v>
      </c>
      <c r="M436" s="100"/>
      <c r="N436" s="101"/>
      <c r="O436" s="64"/>
      <c r="P436" s="48"/>
      <c r="Q436" s="48"/>
      <c r="R436" s="48"/>
      <c r="S436" s="48"/>
      <c r="T436" s="48"/>
      <c r="U436" s="48"/>
      <c r="V436" s="48"/>
      <c r="W436" s="48"/>
      <c r="X436" s="48"/>
      <c r="Y436" s="48"/>
      <c r="Z436" s="48"/>
      <c r="AA436"/>
      <c r="AB436"/>
    </row>
    <row r="437" spans="1:28" ht="17.100000000000001" customHeight="1" x14ac:dyDescent="0.45">
      <c r="A437" s="296"/>
      <c r="B437" s="151"/>
      <c r="C437" s="139">
        <f t="shared" si="205"/>
        <v>7</v>
      </c>
      <c r="D437" s="19"/>
      <c r="E437" s="20"/>
      <c r="F437" s="21"/>
      <c r="G437" s="22"/>
      <c r="H437" s="57" t="str">
        <f t="shared" si="206"/>
        <v xml:space="preserve"> </v>
      </c>
      <c r="I437" s="22"/>
      <c r="J437" s="58" t="str">
        <f t="shared" si="207"/>
        <v xml:space="preserve"> </v>
      </c>
      <c r="K437" s="59" t="str">
        <f t="shared" si="210"/>
        <v xml:space="preserve"> </v>
      </c>
      <c r="L437" s="60" t="str">
        <f t="shared" si="208"/>
        <v xml:space="preserve"> </v>
      </c>
      <c r="M437" s="100"/>
      <c r="N437" s="101"/>
      <c r="O437" s="64"/>
      <c r="P437" s="48"/>
      <c r="Q437" s="48"/>
      <c r="R437" s="48"/>
      <c r="S437" s="48"/>
      <c r="T437" s="48"/>
      <c r="U437" s="48"/>
      <c r="V437" s="48"/>
      <c r="W437" s="48"/>
      <c r="X437" s="48"/>
      <c r="Y437" s="48"/>
      <c r="Z437" s="48"/>
      <c r="AA437"/>
      <c r="AB437"/>
    </row>
    <row r="438" spans="1:28" ht="17.100000000000001" customHeight="1" x14ac:dyDescent="0.45">
      <c r="A438" s="296"/>
      <c r="B438" s="151"/>
      <c r="C438" s="139">
        <f t="shared" si="205"/>
        <v>8</v>
      </c>
      <c r="D438" s="19"/>
      <c r="E438" s="20"/>
      <c r="F438" s="21"/>
      <c r="G438" s="22"/>
      <c r="H438" s="57" t="str">
        <f t="shared" si="206"/>
        <v xml:space="preserve"> </v>
      </c>
      <c r="I438" s="22"/>
      <c r="J438" s="58" t="str">
        <f t="shared" si="207"/>
        <v xml:space="preserve"> </v>
      </c>
      <c r="K438" s="59" t="str">
        <f t="shared" si="210"/>
        <v xml:space="preserve"> </v>
      </c>
      <c r="L438" s="60" t="str">
        <f t="shared" si="208"/>
        <v xml:space="preserve"> </v>
      </c>
      <c r="M438" s="100"/>
      <c r="N438" s="101"/>
      <c r="O438" s="64"/>
      <c r="P438" s="48"/>
      <c r="Q438" s="48"/>
      <c r="R438" s="48"/>
      <c r="S438" s="48"/>
      <c r="T438" s="48"/>
      <c r="U438" s="48"/>
      <c r="V438" s="48"/>
      <c r="W438" s="48"/>
      <c r="X438" s="48"/>
      <c r="Y438" s="48"/>
      <c r="Z438" s="48"/>
      <c r="AA438"/>
      <c r="AB438"/>
    </row>
    <row r="439" spans="1:28" ht="17.100000000000001" customHeight="1" x14ac:dyDescent="0.45">
      <c r="A439" s="296"/>
      <c r="B439" s="151"/>
      <c r="C439" s="139">
        <f t="shared" si="205"/>
        <v>9</v>
      </c>
      <c r="D439" s="19"/>
      <c r="E439" s="20"/>
      <c r="F439" s="21"/>
      <c r="G439" s="22"/>
      <c r="H439" s="57" t="str">
        <f t="shared" si="206"/>
        <v xml:space="preserve"> </v>
      </c>
      <c r="I439" s="22"/>
      <c r="J439" s="58" t="str">
        <f t="shared" si="207"/>
        <v xml:space="preserve"> </v>
      </c>
      <c r="K439" s="59" t="str">
        <f t="shared" si="210"/>
        <v xml:space="preserve"> </v>
      </c>
      <c r="L439" s="60" t="str">
        <f t="shared" si="208"/>
        <v xml:space="preserve"> </v>
      </c>
      <c r="M439" s="100"/>
      <c r="N439" s="101"/>
      <c r="O439" s="64"/>
      <c r="P439" s="48"/>
      <c r="Q439" s="48"/>
      <c r="R439" s="48"/>
      <c r="S439" s="48"/>
    </row>
    <row r="440" spans="1:28" ht="17.100000000000001" customHeight="1" thickBot="1" x14ac:dyDescent="0.5">
      <c r="A440" s="297"/>
      <c r="B440" s="152"/>
      <c r="C440" s="140">
        <f t="shared" si="205"/>
        <v>10</v>
      </c>
      <c r="D440" s="23"/>
      <c r="E440" s="24"/>
      <c r="F440" s="102"/>
      <c r="G440" s="25"/>
      <c r="H440" s="103" t="str">
        <f t="shared" si="206"/>
        <v xml:space="preserve"> </v>
      </c>
      <c r="I440" s="25"/>
      <c r="J440" s="104" t="str">
        <f t="shared" si="207"/>
        <v xml:space="preserve"> </v>
      </c>
      <c r="K440" s="65" t="str">
        <f t="shared" si="210"/>
        <v xml:space="preserve"> </v>
      </c>
      <c r="L440" s="105" t="str">
        <f t="shared" si="208"/>
        <v xml:space="preserve"> </v>
      </c>
      <c r="M440" s="66"/>
      <c r="N440" s="67"/>
      <c r="O440" s="68"/>
      <c r="P440" s="48"/>
      <c r="Q440" s="48"/>
      <c r="R440" s="48"/>
      <c r="S440" s="48"/>
    </row>
    <row r="441" spans="1:28" ht="55.9" thickBot="1" x14ac:dyDescent="0.5">
      <c r="A441" s="112" t="s">
        <v>65</v>
      </c>
      <c r="B441" s="113" t="s">
        <v>112</v>
      </c>
      <c r="C441" s="114" t="s">
        <v>79</v>
      </c>
      <c r="D441" s="114" t="s">
        <v>107</v>
      </c>
      <c r="E441" s="114" t="s">
        <v>211</v>
      </c>
      <c r="F441" s="114" t="s">
        <v>81</v>
      </c>
      <c r="G441" s="114" t="s">
        <v>32</v>
      </c>
      <c r="H441" s="114" t="s">
        <v>68</v>
      </c>
      <c r="I441" s="114" t="s">
        <v>44</v>
      </c>
      <c r="J441" s="114" t="s">
        <v>33</v>
      </c>
      <c r="K441" s="114" t="s">
        <v>34</v>
      </c>
      <c r="L441" s="114" t="s">
        <v>228</v>
      </c>
      <c r="M441" s="114" t="s">
        <v>229</v>
      </c>
      <c r="N441" s="114" t="s">
        <v>80</v>
      </c>
      <c r="O441" s="115" t="s">
        <v>69</v>
      </c>
      <c r="P441" s="48"/>
    </row>
    <row r="442" spans="1:28" ht="21" customHeight="1" x14ac:dyDescent="0.5">
      <c r="A442" s="81">
        <f>A429+1</f>
        <v>34</v>
      </c>
      <c r="B442" s="181"/>
      <c r="C442" s="174"/>
      <c r="D442" s="85" t="str">
        <f t="shared" ref="D442" si="211">IF(ISBLANK(C442)," ",C442/$K$8)</f>
        <v xml:space="preserve"> </v>
      </c>
      <c r="E442" s="17"/>
      <c r="F442" s="86" t="str">
        <f t="shared" ref="F442" si="212">IF((SUM(L444:L453))&gt;0,SUM(L444:L453)," ")</f>
        <v xml:space="preserve"> </v>
      </c>
      <c r="G442" s="17"/>
      <c r="H442" s="17"/>
      <c r="I442" s="17"/>
      <c r="J442" s="17"/>
      <c r="K442" s="18"/>
      <c r="L442" s="18"/>
      <c r="M442" s="52" t="str">
        <f>IF(ISBLANK(C442)," ",IF(SUM(D444:E453)+SUM(G442:H442)+SUM(J442:L442)&gt;(D442*$K$8*$G$8),(D442*$K$8*$G$8),SUM(D444:E453)+SUM(G442:H442)+SUM(J442:L442)))</f>
        <v xml:space="preserve"> </v>
      </c>
      <c r="N442" s="26"/>
      <c r="O442" s="106" t="str">
        <f>IF(ISBLANK(N442)," ",IF(M442="0,00","0,00",MIN(IF(SUM(750/$O$8*M442)&gt;750,750,SUM(750/$O$8*M442)),N442)))</f>
        <v xml:space="preserve"> </v>
      </c>
      <c r="P442" s="53"/>
    </row>
    <row r="443" spans="1:28" ht="86.1" customHeight="1" x14ac:dyDescent="0.45">
      <c r="A443" s="291" t="s">
        <v>109</v>
      </c>
      <c r="B443" s="120" t="s">
        <v>113</v>
      </c>
      <c r="C443" s="82" t="s">
        <v>115</v>
      </c>
      <c r="D443" s="83" t="s">
        <v>201</v>
      </c>
      <c r="E443" s="83" t="s">
        <v>31</v>
      </c>
      <c r="F443" s="83" t="s">
        <v>35</v>
      </c>
      <c r="G443" s="83" t="s">
        <v>110</v>
      </c>
      <c r="H443" s="83" t="s">
        <v>43</v>
      </c>
      <c r="I443" s="83" t="s">
        <v>82</v>
      </c>
      <c r="J443" s="83" t="s">
        <v>83</v>
      </c>
      <c r="K443" s="84" t="s">
        <v>84</v>
      </c>
      <c r="L443" s="188" t="s">
        <v>229</v>
      </c>
      <c r="M443" s="293" t="s">
        <v>66</v>
      </c>
      <c r="N443" s="294"/>
      <c r="O443" s="295"/>
      <c r="P443" s="48"/>
    </row>
    <row r="444" spans="1:28" ht="17.100000000000001" customHeight="1" x14ac:dyDescent="0.45">
      <c r="A444" s="291"/>
      <c r="B444" s="151"/>
      <c r="C444" s="141">
        <v>1</v>
      </c>
      <c r="D444" s="19"/>
      <c r="E444" s="20"/>
      <c r="F444" s="21"/>
      <c r="G444" s="22"/>
      <c r="H444" s="87" t="str">
        <f t="shared" ref="H444:H453" si="213">IF(ISBLANK(G444)," ",(G444+1))</f>
        <v xml:space="preserve"> </v>
      </c>
      <c r="I444" s="22"/>
      <c r="J444" s="88" t="str">
        <f t="shared" ref="J444:J453" si="214">IF(ISBLANK(I444)," ",DATEDIF(G444,I444,"d"))</f>
        <v xml:space="preserve"> </v>
      </c>
      <c r="K444" s="89" t="str">
        <f t="shared" ref="K444:K453" si="215">IF(ISBLANK(G444)," ",(H444+29))</f>
        <v xml:space="preserve"> </v>
      </c>
      <c r="L444" s="90" t="str">
        <f t="shared" ref="L444:L453" si="216">IF(ISBLANK(D444),IF(ISBLANK(E444)," ",D444+E444),D444+E444)</f>
        <v xml:space="preserve"> </v>
      </c>
      <c r="M444" s="91"/>
      <c r="N444" s="92"/>
      <c r="O444" s="93"/>
      <c r="P444" s="48"/>
      <c r="Q444" s="48"/>
      <c r="R444" s="48"/>
      <c r="S444" s="48"/>
      <c r="T444" s="48"/>
      <c r="U444" s="48"/>
      <c r="V444" s="48"/>
      <c r="W444" s="48"/>
      <c r="X444" s="48"/>
      <c r="Y444" s="48"/>
      <c r="Z444" s="48"/>
      <c r="AA444"/>
      <c r="AB444"/>
    </row>
    <row r="445" spans="1:28" ht="17.100000000000001" customHeight="1" x14ac:dyDescent="0.45">
      <c r="A445" s="291"/>
      <c r="B445" s="151"/>
      <c r="C445" s="141">
        <f t="shared" ref="C445:C453" si="217">C444+1</f>
        <v>2</v>
      </c>
      <c r="D445" s="19"/>
      <c r="E445" s="20"/>
      <c r="F445" s="21"/>
      <c r="G445" s="22"/>
      <c r="H445" s="87" t="str">
        <f t="shared" si="213"/>
        <v xml:space="preserve"> </v>
      </c>
      <c r="I445" s="22"/>
      <c r="J445" s="88" t="str">
        <f t="shared" si="214"/>
        <v xml:space="preserve"> </v>
      </c>
      <c r="K445" s="89" t="str">
        <f t="shared" si="215"/>
        <v xml:space="preserve"> </v>
      </c>
      <c r="L445" s="90" t="str">
        <f t="shared" si="216"/>
        <v xml:space="preserve"> </v>
      </c>
      <c r="M445" s="107"/>
      <c r="N445" s="108"/>
      <c r="O445" s="94"/>
      <c r="P445" s="48"/>
      <c r="Q445" s="48"/>
      <c r="R445" s="48"/>
      <c r="S445" s="48"/>
      <c r="T445" s="48"/>
      <c r="U445" s="48"/>
      <c r="V445" s="48"/>
      <c r="W445" s="48"/>
      <c r="X445" s="48"/>
      <c r="Y445" s="48"/>
      <c r="Z445" s="48"/>
      <c r="AA445"/>
      <c r="AB445"/>
    </row>
    <row r="446" spans="1:28" ht="17.100000000000001" customHeight="1" x14ac:dyDescent="0.45">
      <c r="A446" s="291"/>
      <c r="B446" s="151"/>
      <c r="C446" s="141">
        <f t="shared" si="217"/>
        <v>3</v>
      </c>
      <c r="D446" s="19"/>
      <c r="E446" s="20"/>
      <c r="F446" s="21"/>
      <c r="G446" s="22"/>
      <c r="H446" s="87" t="str">
        <f t="shared" si="213"/>
        <v xml:space="preserve"> </v>
      </c>
      <c r="I446" s="22"/>
      <c r="J446" s="88" t="str">
        <f t="shared" si="214"/>
        <v xml:space="preserve"> </v>
      </c>
      <c r="K446" s="89" t="str">
        <f t="shared" si="215"/>
        <v xml:space="preserve"> </v>
      </c>
      <c r="L446" s="90" t="str">
        <f t="shared" si="216"/>
        <v xml:space="preserve"> </v>
      </c>
      <c r="M446" s="107"/>
      <c r="N446" s="108"/>
      <c r="O446" s="94"/>
      <c r="P446" s="48"/>
      <c r="Q446" s="48"/>
      <c r="R446" s="48"/>
      <c r="S446" s="48"/>
      <c r="T446" s="48"/>
      <c r="U446" s="48"/>
      <c r="V446" s="48"/>
      <c r="W446" s="48"/>
      <c r="X446" s="48"/>
      <c r="Y446" s="48"/>
      <c r="Z446" s="48"/>
      <c r="AA446"/>
      <c r="AB446"/>
    </row>
    <row r="447" spans="1:28" ht="17.100000000000001" customHeight="1" x14ac:dyDescent="0.45">
      <c r="A447" s="291"/>
      <c r="B447" s="151"/>
      <c r="C447" s="141">
        <f t="shared" si="217"/>
        <v>4</v>
      </c>
      <c r="D447" s="19"/>
      <c r="E447" s="20"/>
      <c r="F447" s="21"/>
      <c r="G447" s="22"/>
      <c r="H447" s="87" t="str">
        <f t="shared" si="213"/>
        <v xml:space="preserve"> </v>
      </c>
      <c r="I447" s="22"/>
      <c r="J447" s="88" t="str">
        <f t="shared" si="214"/>
        <v xml:space="preserve"> </v>
      </c>
      <c r="K447" s="89" t="str">
        <f t="shared" si="215"/>
        <v xml:space="preserve"> </v>
      </c>
      <c r="L447" s="90" t="str">
        <f t="shared" si="216"/>
        <v xml:space="preserve"> </v>
      </c>
      <c r="M447" s="107"/>
      <c r="N447" s="108"/>
      <c r="O447" s="94"/>
      <c r="P447" s="48"/>
      <c r="Q447" s="48"/>
      <c r="R447" s="48"/>
      <c r="S447" s="48"/>
      <c r="T447" s="48"/>
      <c r="U447" s="48"/>
      <c r="V447" s="48"/>
      <c r="W447" s="48"/>
      <c r="X447" s="48"/>
      <c r="Y447" s="48"/>
      <c r="Z447" s="48"/>
      <c r="AA447"/>
      <c r="AB447"/>
    </row>
    <row r="448" spans="1:28" ht="17.100000000000001" customHeight="1" x14ac:dyDescent="0.45">
      <c r="A448" s="291"/>
      <c r="B448" s="151"/>
      <c r="C448" s="141">
        <f t="shared" si="217"/>
        <v>5</v>
      </c>
      <c r="D448" s="19"/>
      <c r="E448" s="20"/>
      <c r="F448" s="21"/>
      <c r="G448" s="22"/>
      <c r="H448" s="87" t="str">
        <f t="shared" si="213"/>
        <v xml:space="preserve"> </v>
      </c>
      <c r="I448" s="22"/>
      <c r="J448" s="88" t="str">
        <f t="shared" si="214"/>
        <v xml:space="preserve"> </v>
      </c>
      <c r="K448" s="89" t="str">
        <f t="shared" si="215"/>
        <v xml:space="preserve"> </v>
      </c>
      <c r="L448" s="90" t="str">
        <f t="shared" si="216"/>
        <v xml:space="preserve"> </v>
      </c>
      <c r="M448" s="107"/>
      <c r="N448" s="108"/>
      <c r="O448" s="94"/>
      <c r="P448" s="48"/>
      <c r="Q448" s="48"/>
      <c r="R448" s="48"/>
      <c r="S448" s="48"/>
      <c r="T448" s="48"/>
      <c r="U448" s="48"/>
      <c r="V448" s="48"/>
      <c r="W448" s="48"/>
      <c r="X448" s="48"/>
      <c r="Y448" s="48"/>
      <c r="Z448" s="48"/>
      <c r="AA448"/>
      <c r="AB448"/>
    </row>
    <row r="449" spans="1:28" ht="17.100000000000001" customHeight="1" x14ac:dyDescent="0.45">
      <c r="A449" s="291"/>
      <c r="B449" s="151"/>
      <c r="C449" s="141">
        <f t="shared" si="217"/>
        <v>6</v>
      </c>
      <c r="D449" s="19"/>
      <c r="E449" s="20"/>
      <c r="F449" s="21"/>
      <c r="G449" s="22"/>
      <c r="H449" s="87" t="str">
        <f t="shared" si="213"/>
        <v xml:space="preserve"> </v>
      </c>
      <c r="I449" s="22"/>
      <c r="J449" s="88" t="str">
        <f t="shared" si="214"/>
        <v xml:space="preserve"> </v>
      </c>
      <c r="K449" s="89" t="str">
        <f t="shared" si="215"/>
        <v xml:space="preserve"> </v>
      </c>
      <c r="L449" s="90" t="str">
        <f t="shared" si="216"/>
        <v xml:space="preserve"> </v>
      </c>
      <c r="M449" s="107"/>
      <c r="N449" s="108"/>
      <c r="O449" s="94"/>
      <c r="P449" s="48"/>
      <c r="Q449" s="48"/>
      <c r="R449" s="48"/>
      <c r="S449" s="48"/>
      <c r="T449" s="48"/>
      <c r="U449" s="48"/>
      <c r="V449" s="48"/>
      <c r="W449" s="48"/>
      <c r="X449" s="48"/>
      <c r="Y449" s="48"/>
      <c r="Z449" s="48"/>
      <c r="AA449"/>
      <c r="AB449"/>
    </row>
    <row r="450" spans="1:28" ht="17.100000000000001" customHeight="1" x14ac:dyDescent="0.45">
      <c r="A450" s="291"/>
      <c r="B450" s="151"/>
      <c r="C450" s="141">
        <f t="shared" si="217"/>
        <v>7</v>
      </c>
      <c r="D450" s="19"/>
      <c r="E450" s="20"/>
      <c r="F450" s="21"/>
      <c r="G450" s="22"/>
      <c r="H450" s="87" t="str">
        <f t="shared" si="213"/>
        <v xml:space="preserve"> </v>
      </c>
      <c r="I450" s="22"/>
      <c r="J450" s="88" t="str">
        <f t="shared" si="214"/>
        <v xml:space="preserve"> </v>
      </c>
      <c r="K450" s="89" t="str">
        <f t="shared" si="215"/>
        <v xml:space="preserve"> </v>
      </c>
      <c r="L450" s="90" t="str">
        <f t="shared" si="216"/>
        <v xml:space="preserve"> </v>
      </c>
      <c r="M450" s="107"/>
      <c r="N450" s="108"/>
      <c r="O450" s="94"/>
      <c r="P450" s="48"/>
      <c r="Q450" s="48"/>
      <c r="R450" s="48"/>
      <c r="S450" s="48"/>
      <c r="T450" s="48"/>
      <c r="U450" s="48"/>
      <c r="V450" s="48"/>
      <c r="W450" s="48"/>
      <c r="X450" s="48"/>
      <c r="Y450" s="48"/>
      <c r="Z450" s="48"/>
      <c r="AA450"/>
      <c r="AB450"/>
    </row>
    <row r="451" spans="1:28" ht="17.100000000000001" customHeight="1" x14ac:dyDescent="0.45">
      <c r="A451" s="291"/>
      <c r="B451" s="151"/>
      <c r="C451" s="141">
        <f t="shared" si="217"/>
        <v>8</v>
      </c>
      <c r="D451" s="19"/>
      <c r="E451" s="20"/>
      <c r="F451" s="21"/>
      <c r="G451" s="22"/>
      <c r="H451" s="87" t="str">
        <f t="shared" si="213"/>
        <v xml:space="preserve"> </v>
      </c>
      <c r="I451" s="22"/>
      <c r="J451" s="88" t="str">
        <f t="shared" si="214"/>
        <v xml:space="preserve"> </v>
      </c>
      <c r="K451" s="89" t="str">
        <f t="shared" si="215"/>
        <v xml:space="preserve"> </v>
      </c>
      <c r="L451" s="90" t="str">
        <f t="shared" si="216"/>
        <v xml:space="preserve"> </v>
      </c>
      <c r="M451" s="107"/>
      <c r="N451" s="108"/>
      <c r="O451" s="94"/>
      <c r="P451" s="48"/>
      <c r="Q451" s="48"/>
      <c r="R451" s="48"/>
      <c r="S451" s="48"/>
      <c r="T451" s="48"/>
      <c r="U451" s="48"/>
      <c r="V451" s="48"/>
      <c r="W451" s="48"/>
      <c r="X451" s="48"/>
      <c r="Y451" s="48"/>
      <c r="Z451" s="48"/>
      <c r="AA451"/>
      <c r="AB451"/>
    </row>
    <row r="452" spans="1:28" ht="17.100000000000001" customHeight="1" x14ac:dyDescent="0.45">
      <c r="A452" s="291"/>
      <c r="B452" s="151"/>
      <c r="C452" s="141">
        <f t="shared" si="217"/>
        <v>9</v>
      </c>
      <c r="D452" s="19"/>
      <c r="E452" s="20"/>
      <c r="F452" s="21"/>
      <c r="G452" s="22"/>
      <c r="H452" s="87" t="str">
        <f t="shared" si="213"/>
        <v xml:space="preserve"> </v>
      </c>
      <c r="I452" s="22"/>
      <c r="J452" s="88" t="str">
        <f t="shared" si="214"/>
        <v xml:space="preserve"> </v>
      </c>
      <c r="K452" s="89" t="str">
        <f t="shared" si="215"/>
        <v xml:space="preserve"> </v>
      </c>
      <c r="L452" s="90" t="str">
        <f t="shared" si="216"/>
        <v xml:space="preserve"> </v>
      </c>
      <c r="M452" s="107"/>
      <c r="N452" s="108"/>
      <c r="O452" s="94"/>
      <c r="P452" s="48"/>
      <c r="Q452" s="48"/>
      <c r="R452" s="48"/>
      <c r="S452" s="48"/>
    </row>
    <row r="453" spans="1:28" ht="17.100000000000001" customHeight="1" thickBot="1" x14ac:dyDescent="0.5">
      <c r="A453" s="292"/>
      <c r="B453" s="152"/>
      <c r="C453" s="142">
        <f t="shared" si="217"/>
        <v>10</v>
      </c>
      <c r="D453" s="23"/>
      <c r="E453" s="24"/>
      <c r="F453" s="102"/>
      <c r="G453" s="25"/>
      <c r="H453" s="109" t="str">
        <f t="shared" si="213"/>
        <v xml:space="preserve"> </v>
      </c>
      <c r="I453" s="25"/>
      <c r="J453" s="110" t="str">
        <f t="shared" si="214"/>
        <v xml:space="preserve"> </v>
      </c>
      <c r="K453" s="95" t="str">
        <f t="shared" si="215"/>
        <v xml:space="preserve"> </v>
      </c>
      <c r="L453" s="111" t="str">
        <f t="shared" si="216"/>
        <v xml:space="preserve"> </v>
      </c>
      <c r="M453" s="96"/>
      <c r="N453" s="97"/>
      <c r="O453" s="98"/>
      <c r="P453" s="48"/>
      <c r="Q453" s="48"/>
      <c r="R453" s="48"/>
      <c r="S453" s="48"/>
    </row>
    <row r="454" spans="1:28" ht="55.9" thickBot="1" x14ac:dyDescent="0.5">
      <c r="A454" s="112" t="s">
        <v>65</v>
      </c>
      <c r="B454" s="113" t="s">
        <v>112</v>
      </c>
      <c r="C454" s="114" t="s">
        <v>79</v>
      </c>
      <c r="D454" s="114" t="s">
        <v>107</v>
      </c>
      <c r="E454" s="114" t="s">
        <v>211</v>
      </c>
      <c r="F454" s="114" t="s">
        <v>81</v>
      </c>
      <c r="G454" s="114" t="s">
        <v>32</v>
      </c>
      <c r="H454" s="114" t="s">
        <v>68</v>
      </c>
      <c r="I454" s="114" t="s">
        <v>44</v>
      </c>
      <c r="J454" s="114" t="s">
        <v>33</v>
      </c>
      <c r="K454" s="114" t="s">
        <v>34</v>
      </c>
      <c r="L454" s="114" t="s">
        <v>228</v>
      </c>
      <c r="M454" s="114" t="s">
        <v>229</v>
      </c>
      <c r="N454" s="114" t="s">
        <v>80</v>
      </c>
      <c r="O454" s="115" t="s">
        <v>69</v>
      </c>
      <c r="P454" s="48"/>
    </row>
    <row r="455" spans="1:28" ht="21" customHeight="1" x14ac:dyDescent="0.5">
      <c r="A455" s="49">
        <f>A442+1</f>
        <v>35</v>
      </c>
      <c r="B455" s="181"/>
      <c r="C455" s="174"/>
      <c r="D455" s="50" t="str">
        <f>IF(ISBLANK(C455)," ",C455/$K$8)</f>
        <v xml:space="preserve"> </v>
      </c>
      <c r="E455" s="17"/>
      <c r="F455" s="51" t="str">
        <f>IF((SUM(L457:L466))&gt;0,SUM(L457:L466)," ")</f>
        <v xml:space="preserve"> </v>
      </c>
      <c r="G455" s="17"/>
      <c r="H455" s="17"/>
      <c r="I455" s="17"/>
      <c r="J455" s="17"/>
      <c r="K455" s="18"/>
      <c r="L455" s="18"/>
      <c r="M455" s="52" t="str">
        <f>IF(ISBLANK(C455)," ",IF(SUM(D457:E466)+SUM(G455:H455)+SUM(J455:L455)&gt;(D455*$K$8*$G$8),(D455*$K$8*$G$8),SUM(D457:E466)+SUM(G455:H455)+SUM(J455:L455)))</f>
        <v xml:space="preserve"> </v>
      </c>
      <c r="N455" s="26"/>
      <c r="O455" s="99" t="str">
        <f>IF(ISBLANK(N455)," ",IF(M455="0,00","0,00",MIN(IF(SUM(750/$O$8*M455)&gt;750,750,SUM(750/$O$8*M455)),N455)))</f>
        <v xml:space="preserve"> </v>
      </c>
      <c r="P455" s="53"/>
    </row>
    <row r="456" spans="1:28" ht="86.1" customHeight="1" x14ac:dyDescent="0.45">
      <c r="A456" s="296" t="s">
        <v>109</v>
      </c>
      <c r="B456" s="146" t="s">
        <v>113</v>
      </c>
      <c r="C456" s="54" t="s">
        <v>115</v>
      </c>
      <c r="D456" s="55" t="s">
        <v>201</v>
      </c>
      <c r="E456" s="55" t="s">
        <v>31</v>
      </c>
      <c r="F456" s="55" t="s">
        <v>35</v>
      </c>
      <c r="G456" s="55" t="s">
        <v>110</v>
      </c>
      <c r="H456" s="55" t="s">
        <v>43</v>
      </c>
      <c r="I456" s="55" t="s">
        <v>82</v>
      </c>
      <c r="J456" s="55" t="s">
        <v>83</v>
      </c>
      <c r="K456" s="56" t="s">
        <v>84</v>
      </c>
      <c r="L456" s="187" t="s">
        <v>229</v>
      </c>
      <c r="M456" s="298" t="s">
        <v>66</v>
      </c>
      <c r="N456" s="299"/>
      <c r="O456" s="300"/>
      <c r="P456" s="48"/>
    </row>
    <row r="457" spans="1:28" ht="17.100000000000001" customHeight="1" x14ac:dyDescent="0.45">
      <c r="A457" s="296"/>
      <c r="B457" s="151"/>
      <c r="C457" s="139">
        <v>1</v>
      </c>
      <c r="D457" s="19"/>
      <c r="E457" s="20"/>
      <c r="F457" s="21"/>
      <c r="G457" s="22"/>
      <c r="H457" s="57" t="str">
        <f>IF(ISBLANK(G457)," ",(G457+1))</f>
        <v xml:space="preserve"> </v>
      </c>
      <c r="I457" s="22"/>
      <c r="J457" s="58" t="str">
        <f>IF(ISBLANK(I457)," ",DATEDIF(G457,I457,"d"))</f>
        <v xml:space="preserve"> </v>
      </c>
      <c r="K457" s="59" t="str">
        <f>IF(ISBLANK(G457)," ",(H457+29))</f>
        <v xml:space="preserve"> </v>
      </c>
      <c r="L457" s="60" t="str">
        <f>IF(ISBLANK(D457),IF(ISBLANK(E457)," ",D457+E457),D457+E457)</f>
        <v xml:space="preserve"> </v>
      </c>
      <c r="M457" s="61"/>
      <c r="N457" s="62"/>
      <c r="O457" s="63"/>
      <c r="P457" s="48"/>
      <c r="Q457" s="48"/>
      <c r="R457" s="48"/>
      <c r="S457" s="48"/>
      <c r="T457" s="48"/>
      <c r="U457" s="48"/>
      <c r="V457" s="48"/>
      <c r="W457" s="48"/>
      <c r="X457" s="48"/>
      <c r="Y457" s="48"/>
      <c r="Z457" s="48"/>
      <c r="AA457"/>
      <c r="AB457"/>
    </row>
    <row r="458" spans="1:28" ht="17.100000000000001" customHeight="1" x14ac:dyDescent="0.45">
      <c r="A458" s="296"/>
      <c r="B458" s="151"/>
      <c r="C458" s="139">
        <f t="shared" ref="C458:C466" si="218">C457+1</f>
        <v>2</v>
      </c>
      <c r="D458" s="19"/>
      <c r="E458" s="20"/>
      <c r="F458" s="21"/>
      <c r="G458" s="22"/>
      <c r="H458" s="57" t="str">
        <f t="shared" ref="H458:H466" si="219">IF(ISBLANK(G458)," ",(G458+1))</f>
        <v xml:space="preserve"> </v>
      </c>
      <c r="I458" s="22"/>
      <c r="J458" s="58" t="str">
        <f t="shared" ref="J458:J466" si="220">IF(ISBLANK(I458)," ",DATEDIF(G458,I458,"d"))</f>
        <v xml:space="preserve"> </v>
      </c>
      <c r="K458" s="59" t="str">
        <f>IF(ISBLANK(G458)," ",(H458+29))</f>
        <v xml:space="preserve"> </v>
      </c>
      <c r="L458" s="60" t="str">
        <f t="shared" ref="L458:L466" si="221">IF(ISBLANK(D458),IF(ISBLANK(E458)," ",D458+E458),D458+E458)</f>
        <v xml:space="preserve"> </v>
      </c>
      <c r="M458" s="100"/>
      <c r="N458" s="101"/>
      <c r="O458" s="64"/>
      <c r="P458" s="48"/>
      <c r="Q458" s="48"/>
      <c r="R458" s="48"/>
      <c r="S458" s="48"/>
      <c r="T458" s="48"/>
      <c r="U458" s="48"/>
      <c r="V458" s="48"/>
      <c r="W458" s="48"/>
      <c r="X458" s="48"/>
      <c r="Y458" s="48"/>
      <c r="Z458" s="48"/>
      <c r="AA458"/>
      <c r="AB458"/>
    </row>
    <row r="459" spans="1:28" ht="17.100000000000001" customHeight="1" x14ac:dyDescent="0.45">
      <c r="A459" s="296"/>
      <c r="B459" s="151"/>
      <c r="C459" s="139">
        <f t="shared" si="218"/>
        <v>3</v>
      </c>
      <c r="D459" s="19"/>
      <c r="E459" s="20"/>
      <c r="F459" s="21"/>
      <c r="G459" s="116"/>
      <c r="H459" s="57" t="str">
        <f t="shared" si="219"/>
        <v xml:space="preserve"> </v>
      </c>
      <c r="I459" s="22"/>
      <c r="J459" s="58" t="str">
        <f t="shared" si="220"/>
        <v xml:space="preserve"> </v>
      </c>
      <c r="K459" s="59" t="str">
        <f t="shared" ref="K459" si="222">IF(ISBLANK(G459)," ",(H459+29))</f>
        <v xml:space="preserve"> </v>
      </c>
      <c r="L459" s="60" t="str">
        <f t="shared" si="221"/>
        <v xml:space="preserve"> </v>
      </c>
      <c r="M459" s="100"/>
      <c r="N459" s="101"/>
      <c r="O459" s="64"/>
      <c r="P459" s="48"/>
      <c r="Q459" s="48"/>
      <c r="R459" s="48"/>
      <c r="S459" s="48"/>
      <c r="T459" s="48"/>
      <c r="U459" s="48"/>
      <c r="V459" s="48"/>
      <c r="W459" s="48"/>
      <c r="X459" s="48"/>
      <c r="Y459" s="48"/>
      <c r="Z459" s="48"/>
      <c r="AA459"/>
      <c r="AB459"/>
    </row>
    <row r="460" spans="1:28" ht="17.100000000000001" customHeight="1" x14ac:dyDescent="0.45">
      <c r="A460" s="296"/>
      <c r="B460" s="151"/>
      <c r="C460" s="139">
        <f t="shared" si="218"/>
        <v>4</v>
      </c>
      <c r="D460" s="19"/>
      <c r="E460" s="20"/>
      <c r="F460" s="21"/>
      <c r="G460" s="22"/>
      <c r="H460" s="57" t="str">
        <f t="shared" si="219"/>
        <v xml:space="preserve"> </v>
      </c>
      <c r="I460" s="22"/>
      <c r="J460" s="58" t="str">
        <f t="shared" si="220"/>
        <v xml:space="preserve"> </v>
      </c>
      <c r="K460" s="59" t="str">
        <f>IF(ISBLANK(G460)," ",(H460+29))</f>
        <v xml:space="preserve"> </v>
      </c>
      <c r="L460" s="60" t="str">
        <f t="shared" si="221"/>
        <v xml:space="preserve"> </v>
      </c>
      <c r="M460" s="100"/>
      <c r="N460" s="101"/>
      <c r="O460" s="64"/>
      <c r="P460" s="48"/>
      <c r="Q460" s="48"/>
      <c r="R460" s="48"/>
      <c r="S460" s="48"/>
      <c r="T460" s="48"/>
      <c r="U460" s="48"/>
      <c r="V460" s="48"/>
      <c r="W460" s="48"/>
      <c r="X460" s="48"/>
      <c r="Y460" s="48"/>
      <c r="Z460" s="48"/>
      <c r="AA460"/>
      <c r="AB460"/>
    </row>
    <row r="461" spans="1:28" ht="17.100000000000001" customHeight="1" x14ac:dyDescent="0.45">
      <c r="A461" s="296"/>
      <c r="B461" s="151"/>
      <c r="C461" s="139">
        <f t="shared" si="218"/>
        <v>5</v>
      </c>
      <c r="D461" s="19"/>
      <c r="E461" s="20"/>
      <c r="F461" s="21"/>
      <c r="G461" s="22"/>
      <c r="H461" s="57" t="str">
        <f t="shared" si="219"/>
        <v xml:space="preserve"> </v>
      </c>
      <c r="I461" s="22"/>
      <c r="J461" s="58" t="str">
        <f t="shared" si="220"/>
        <v xml:space="preserve"> </v>
      </c>
      <c r="K461" s="59" t="str">
        <f t="shared" ref="K461:K466" si="223">IF(ISBLANK(G461)," ",(H461+29))</f>
        <v xml:space="preserve"> </v>
      </c>
      <c r="L461" s="60" t="str">
        <f t="shared" si="221"/>
        <v xml:space="preserve"> </v>
      </c>
      <c r="M461" s="100"/>
      <c r="N461" s="101"/>
      <c r="O461" s="64"/>
      <c r="P461" s="48"/>
      <c r="Q461" s="48"/>
      <c r="R461" s="48"/>
      <c r="S461" s="48"/>
      <c r="T461" s="48"/>
      <c r="U461" s="48"/>
      <c r="V461" s="48"/>
      <c r="W461" s="48"/>
      <c r="X461" s="48"/>
      <c r="Y461" s="48"/>
      <c r="Z461" s="48"/>
      <c r="AA461"/>
      <c r="AB461"/>
    </row>
    <row r="462" spans="1:28" ht="17.100000000000001" customHeight="1" x14ac:dyDescent="0.45">
      <c r="A462" s="296"/>
      <c r="B462" s="151"/>
      <c r="C462" s="139">
        <f t="shared" si="218"/>
        <v>6</v>
      </c>
      <c r="D462" s="19"/>
      <c r="E462" s="20"/>
      <c r="F462" s="21"/>
      <c r="G462" s="22"/>
      <c r="H462" s="57" t="str">
        <f t="shared" si="219"/>
        <v xml:space="preserve"> </v>
      </c>
      <c r="I462" s="22"/>
      <c r="J462" s="58" t="str">
        <f t="shared" si="220"/>
        <v xml:space="preserve"> </v>
      </c>
      <c r="K462" s="59" t="str">
        <f t="shared" si="223"/>
        <v xml:space="preserve"> </v>
      </c>
      <c r="L462" s="60" t="str">
        <f t="shared" si="221"/>
        <v xml:space="preserve"> </v>
      </c>
      <c r="M462" s="100"/>
      <c r="N462" s="101"/>
      <c r="O462" s="64"/>
      <c r="P462" s="48"/>
      <c r="Q462" s="48"/>
      <c r="R462" s="48"/>
      <c r="S462" s="48"/>
      <c r="T462" s="48"/>
      <c r="U462" s="48"/>
      <c r="V462" s="48"/>
      <c r="W462" s="48"/>
      <c r="X462" s="48"/>
      <c r="Y462" s="48"/>
      <c r="Z462" s="48"/>
      <c r="AA462"/>
      <c r="AB462"/>
    </row>
    <row r="463" spans="1:28" ht="17.100000000000001" customHeight="1" x14ac:dyDescent="0.45">
      <c r="A463" s="296"/>
      <c r="B463" s="151"/>
      <c r="C463" s="139">
        <f t="shared" si="218"/>
        <v>7</v>
      </c>
      <c r="D463" s="19"/>
      <c r="E463" s="20"/>
      <c r="F463" s="21"/>
      <c r="G463" s="22"/>
      <c r="H463" s="57" t="str">
        <f t="shared" si="219"/>
        <v xml:space="preserve"> </v>
      </c>
      <c r="I463" s="22"/>
      <c r="J463" s="58" t="str">
        <f t="shared" si="220"/>
        <v xml:space="preserve"> </v>
      </c>
      <c r="K463" s="59" t="str">
        <f t="shared" si="223"/>
        <v xml:space="preserve"> </v>
      </c>
      <c r="L463" s="60" t="str">
        <f t="shared" si="221"/>
        <v xml:space="preserve"> </v>
      </c>
      <c r="M463" s="100"/>
      <c r="N463" s="101"/>
      <c r="O463" s="64"/>
      <c r="P463" s="48"/>
      <c r="Q463" s="48"/>
      <c r="R463" s="48"/>
      <c r="S463" s="48"/>
      <c r="T463" s="48"/>
      <c r="U463" s="48"/>
      <c r="V463" s="48"/>
      <c r="W463" s="48"/>
      <c r="X463" s="48"/>
      <c r="Y463" s="48"/>
      <c r="Z463" s="48"/>
      <c r="AA463"/>
      <c r="AB463"/>
    </row>
    <row r="464" spans="1:28" ht="17.100000000000001" customHeight="1" x14ac:dyDescent="0.45">
      <c r="A464" s="296"/>
      <c r="B464" s="151"/>
      <c r="C464" s="139">
        <f t="shared" si="218"/>
        <v>8</v>
      </c>
      <c r="D464" s="19"/>
      <c r="E464" s="20"/>
      <c r="F464" s="21"/>
      <c r="G464" s="22"/>
      <c r="H464" s="57" t="str">
        <f t="shared" si="219"/>
        <v xml:space="preserve"> </v>
      </c>
      <c r="I464" s="22"/>
      <c r="J464" s="58" t="str">
        <f t="shared" si="220"/>
        <v xml:space="preserve"> </v>
      </c>
      <c r="K464" s="59" t="str">
        <f t="shared" si="223"/>
        <v xml:space="preserve"> </v>
      </c>
      <c r="L464" s="60" t="str">
        <f t="shared" si="221"/>
        <v xml:space="preserve"> </v>
      </c>
      <c r="M464" s="100"/>
      <c r="N464" s="101"/>
      <c r="O464" s="64"/>
      <c r="P464" s="48"/>
      <c r="Q464" s="48"/>
      <c r="R464" s="48"/>
      <c r="S464" s="48"/>
      <c r="T464" s="48"/>
      <c r="U464" s="48"/>
      <c r="V464" s="48"/>
      <c r="W464" s="48"/>
      <c r="X464" s="48"/>
      <c r="Y464" s="48"/>
      <c r="Z464" s="48"/>
      <c r="AA464"/>
      <c r="AB464"/>
    </row>
    <row r="465" spans="1:28" ht="17.100000000000001" customHeight="1" x14ac:dyDescent="0.45">
      <c r="A465" s="296"/>
      <c r="B465" s="151"/>
      <c r="C465" s="139">
        <f t="shared" si="218"/>
        <v>9</v>
      </c>
      <c r="D465" s="19"/>
      <c r="E465" s="20"/>
      <c r="F465" s="21"/>
      <c r="G465" s="22"/>
      <c r="H465" s="57" t="str">
        <f t="shared" si="219"/>
        <v xml:space="preserve"> </v>
      </c>
      <c r="I465" s="22"/>
      <c r="J465" s="58" t="str">
        <f t="shared" si="220"/>
        <v xml:space="preserve"> </v>
      </c>
      <c r="K465" s="59" t="str">
        <f t="shared" si="223"/>
        <v xml:space="preserve"> </v>
      </c>
      <c r="L465" s="60" t="str">
        <f t="shared" si="221"/>
        <v xml:space="preserve"> </v>
      </c>
      <c r="M465" s="100"/>
      <c r="N465" s="101"/>
      <c r="O465" s="64"/>
      <c r="P465" s="48"/>
      <c r="Q465" s="48"/>
      <c r="R465" s="48"/>
      <c r="S465" s="48"/>
    </row>
    <row r="466" spans="1:28" ht="17.100000000000001" customHeight="1" thickBot="1" x14ac:dyDescent="0.5">
      <c r="A466" s="297"/>
      <c r="B466" s="152"/>
      <c r="C466" s="140">
        <f t="shared" si="218"/>
        <v>10</v>
      </c>
      <c r="D466" s="23"/>
      <c r="E466" s="24"/>
      <c r="F466" s="102"/>
      <c r="G466" s="25"/>
      <c r="H466" s="103" t="str">
        <f t="shared" si="219"/>
        <v xml:space="preserve"> </v>
      </c>
      <c r="I466" s="25"/>
      <c r="J466" s="104" t="str">
        <f t="shared" si="220"/>
        <v xml:space="preserve"> </v>
      </c>
      <c r="K466" s="65" t="str">
        <f t="shared" si="223"/>
        <v xml:space="preserve"> </v>
      </c>
      <c r="L466" s="105" t="str">
        <f t="shared" si="221"/>
        <v xml:space="preserve"> </v>
      </c>
      <c r="M466" s="66"/>
      <c r="N466" s="67"/>
      <c r="O466" s="68"/>
      <c r="P466" s="48"/>
      <c r="Q466" s="48"/>
      <c r="R466" s="48"/>
      <c r="S466" s="48"/>
    </row>
    <row r="467" spans="1:28" ht="55.9" thickBot="1" x14ac:dyDescent="0.5">
      <c r="A467" s="112" t="s">
        <v>65</v>
      </c>
      <c r="B467" s="113" t="s">
        <v>112</v>
      </c>
      <c r="C467" s="114" t="s">
        <v>79</v>
      </c>
      <c r="D467" s="114" t="s">
        <v>107</v>
      </c>
      <c r="E467" s="114" t="s">
        <v>211</v>
      </c>
      <c r="F467" s="114" t="s">
        <v>81</v>
      </c>
      <c r="G467" s="114" t="s">
        <v>32</v>
      </c>
      <c r="H467" s="114" t="s">
        <v>68</v>
      </c>
      <c r="I467" s="114" t="s">
        <v>44</v>
      </c>
      <c r="J467" s="114" t="s">
        <v>33</v>
      </c>
      <c r="K467" s="114" t="s">
        <v>34</v>
      </c>
      <c r="L467" s="114" t="s">
        <v>228</v>
      </c>
      <c r="M467" s="114" t="s">
        <v>229</v>
      </c>
      <c r="N467" s="114" t="s">
        <v>80</v>
      </c>
      <c r="O467" s="115" t="s">
        <v>69</v>
      </c>
      <c r="P467" s="48"/>
    </row>
    <row r="468" spans="1:28" ht="21" customHeight="1" x14ac:dyDescent="0.5">
      <c r="A468" s="81">
        <f>A455+1</f>
        <v>36</v>
      </c>
      <c r="B468" s="181"/>
      <c r="C468" s="174"/>
      <c r="D468" s="85" t="str">
        <f t="shared" ref="D468" si="224">IF(ISBLANK(C468)," ",C468/$K$8)</f>
        <v xml:space="preserve"> </v>
      </c>
      <c r="E468" s="17"/>
      <c r="F468" s="86" t="str">
        <f t="shared" ref="F468" si="225">IF((SUM(L470:L479))&gt;0,SUM(L470:L479)," ")</f>
        <v xml:space="preserve"> </v>
      </c>
      <c r="G468" s="17"/>
      <c r="H468" s="17"/>
      <c r="I468" s="17"/>
      <c r="J468" s="17"/>
      <c r="K468" s="18"/>
      <c r="L468" s="18"/>
      <c r="M468" s="52" t="str">
        <f>IF(ISBLANK(C468)," ",IF(SUM(D470:E479)+SUM(G468:H468)+SUM(J468:L468)&gt;(D468*$K$8*$G$8),(D468*$K$8*$G$8),SUM(D470:E479)+SUM(G468:H468)+SUM(J468:L468)))</f>
        <v xml:space="preserve"> </v>
      </c>
      <c r="N468" s="26"/>
      <c r="O468" s="106" t="str">
        <f>IF(ISBLANK(N468)," ",IF(M468="0,00","0,00",MIN(IF(SUM(750/$O$8*M468)&gt;750,750,SUM(750/$O$8*M468)),N468)))</f>
        <v xml:space="preserve"> </v>
      </c>
      <c r="P468" s="53"/>
    </row>
    <row r="469" spans="1:28" ht="86.1" customHeight="1" x14ac:dyDescent="0.45">
      <c r="A469" s="291" t="s">
        <v>109</v>
      </c>
      <c r="B469" s="120" t="s">
        <v>113</v>
      </c>
      <c r="C469" s="82" t="s">
        <v>115</v>
      </c>
      <c r="D469" s="83" t="s">
        <v>201</v>
      </c>
      <c r="E469" s="83" t="s">
        <v>31</v>
      </c>
      <c r="F469" s="83" t="s">
        <v>35</v>
      </c>
      <c r="G469" s="83" t="s">
        <v>110</v>
      </c>
      <c r="H469" s="83" t="s">
        <v>43</v>
      </c>
      <c r="I469" s="83" t="s">
        <v>82</v>
      </c>
      <c r="J469" s="83" t="s">
        <v>83</v>
      </c>
      <c r="K469" s="84" t="s">
        <v>84</v>
      </c>
      <c r="L469" s="188" t="s">
        <v>229</v>
      </c>
      <c r="M469" s="293" t="s">
        <v>66</v>
      </c>
      <c r="N469" s="294"/>
      <c r="O469" s="295"/>
      <c r="P469" s="48"/>
    </row>
    <row r="470" spans="1:28" ht="17.100000000000001" customHeight="1" x14ac:dyDescent="0.45">
      <c r="A470" s="291"/>
      <c r="B470" s="151"/>
      <c r="C470" s="141">
        <v>1</v>
      </c>
      <c r="D470" s="19"/>
      <c r="E470" s="20"/>
      <c r="F470" s="21"/>
      <c r="G470" s="22"/>
      <c r="H470" s="87" t="str">
        <f t="shared" ref="H470:H479" si="226">IF(ISBLANK(G470)," ",(G470+1))</f>
        <v xml:space="preserve"> </v>
      </c>
      <c r="I470" s="22"/>
      <c r="J470" s="88" t="str">
        <f t="shared" ref="J470:J479" si="227">IF(ISBLANK(I470)," ",DATEDIF(G470,I470,"d"))</f>
        <v xml:space="preserve"> </v>
      </c>
      <c r="K470" s="89" t="str">
        <f t="shared" ref="K470:K479" si="228">IF(ISBLANK(G470)," ",(H470+29))</f>
        <v xml:space="preserve"> </v>
      </c>
      <c r="L470" s="90" t="str">
        <f t="shared" ref="L470:L479" si="229">IF(ISBLANK(D470),IF(ISBLANK(E470)," ",D470+E470),D470+E470)</f>
        <v xml:space="preserve"> </v>
      </c>
      <c r="M470" s="91"/>
      <c r="N470" s="92"/>
      <c r="O470" s="93"/>
      <c r="P470" s="48"/>
      <c r="Q470" s="48"/>
      <c r="R470" s="48"/>
      <c r="S470" s="48"/>
      <c r="T470" s="48"/>
      <c r="U470" s="48"/>
      <c r="V470" s="48"/>
      <c r="W470" s="48"/>
      <c r="X470" s="48"/>
      <c r="Y470" s="48"/>
      <c r="Z470" s="48"/>
      <c r="AA470"/>
      <c r="AB470"/>
    </row>
    <row r="471" spans="1:28" ht="17.100000000000001" customHeight="1" x14ac:dyDescent="0.45">
      <c r="A471" s="291"/>
      <c r="B471" s="151"/>
      <c r="C471" s="141">
        <f t="shared" ref="C471:C479" si="230">C470+1</f>
        <v>2</v>
      </c>
      <c r="D471" s="19"/>
      <c r="E471" s="20"/>
      <c r="F471" s="21"/>
      <c r="G471" s="22"/>
      <c r="H471" s="87" t="str">
        <f t="shared" si="226"/>
        <v xml:space="preserve"> </v>
      </c>
      <c r="I471" s="22"/>
      <c r="J471" s="88" t="str">
        <f t="shared" si="227"/>
        <v xml:space="preserve"> </v>
      </c>
      <c r="K471" s="89" t="str">
        <f t="shared" si="228"/>
        <v xml:space="preserve"> </v>
      </c>
      <c r="L471" s="90" t="str">
        <f t="shared" si="229"/>
        <v xml:space="preserve"> </v>
      </c>
      <c r="M471" s="107"/>
      <c r="N471" s="108"/>
      <c r="O471" s="94"/>
      <c r="P471" s="48"/>
      <c r="Q471" s="48"/>
      <c r="R471" s="48"/>
      <c r="S471" s="48"/>
      <c r="T471" s="48"/>
      <c r="U471" s="48"/>
      <c r="V471" s="48"/>
      <c r="W471" s="48"/>
      <c r="X471" s="48"/>
      <c r="Y471" s="48"/>
      <c r="Z471" s="48"/>
      <c r="AA471"/>
      <c r="AB471"/>
    </row>
    <row r="472" spans="1:28" ht="17.100000000000001" customHeight="1" x14ac:dyDescent="0.45">
      <c r="A472" s="291"/>
      <c r="B472" s="151"/>
      <c r="C472" s="141">
        <f t="shared" si="230"/>
        <v>3</v>
      </c>
      <c r="D472" s="19"/>
      <c r="E472" s="20"/>
      <c r="F472" s="21"/>
      <c r="G472" s="22"/>
      <c r="H472" s="87" t="str">
        <f t="shared" si="226"/>
        <v xml:space="preserve"> </v>
      </c>
      <c r="I472" s="22"/>
      <c r="J472" s="88" t="str">
        <f t="shared" si="227"/>
        <v xml:space="preserve"> </v>
      </c>
      <c r="K472" s="89" t="str">
        <f t="shared" si="228"/>
        <v xml:space="preserve"> </v>
      </c>
      <c r="L472" s="90" t="str">
        <f t="shared" si="229"/>
        <v xml:space="preserve"> </v>
      </c>
      <c r="M472" s="107"/>
      <c r="N472" s="108"/>
      <c r="O472" s="94"/>
      <c r="P472" s="48"/>
      <c r="Q472" s="48"/>
      <c r="R472" s="48"/>
      <c r="S472" s="48"/>
      <c r="T472" s="48"/>
      <c r="U472" s="48"/>
      <c r="V472" s="48"/>
      <c r="W472" s="48"/>
      <c r="X472" s="48"/>
      <c r="Y472" s="48"/>
      <c r="Z472" s="48"/>
      <c r="AA472"/>
      <c r="AB472"/>
    </row>
    <row r="473" spans="1:28" ht="17.100000000000001" customHeight="1" x14ac:dyDescent="0.45">
      <c r="A473" s="291"/>
      <c r="B473" s="151"/>
      <c r="C473" s="141">
        <f t="shared" si="230"/>
        <v>4</v>
      </c>
      <c r="D473" s="19"/>
      <c r="E473" s="20"/>
      <c r="F473" s="21"/>
      <c r="G473" s="22"/>
      <c r="H473" s="87" t="str">
        <f t="shared" si="226"/>
        <v xml:space="preserve"> </v>
      </c>
      <c r="I473" s="22"/>
      <c r="J473" s="88" t="str">
        <f t="shared" si="227"/>
        <v xml:space="preserve"> </v>
      </c>
      <c r="K473" s="89" t="str">
        <f t="shared" si="228"/>
        <v xml:space="preserve"> </v>
      </c>
      <c r="L473" s="90" t="str">
        <f t="shared" si="229"/>
        <v xml:space="preserve"> </v>
      </c>
      <c r="M473" s="107"/>
      <c r="N473" s="108"/>
      <c r="O473" s="94"/>
      <c r="P473" s="48"/>
      <c r="Q473" s="48"/>
      <c r="R473" s="48"/>
      <c r="S473" s="48"/>
      <c r="T473" s="48"/>
      <c r="U473" s="48"/>
      <c r="V473" s="48"/>
      <c r="W473" s="48"/>
      <c r="X473" s="48"/>
      <c r="Y473" s="48"/>
      <c r="Z473" s="48"/>
      <c r="AA473"/>
      <c r="AB473"/>
    </row>
    <row r="474" spans="1:28" ht="17.100000000000001" customHeight="1" x14ac:dyDescent="0.45">
      <c r="A474" s="291"/>
      <c r="B474" s="151"/>
      <c r="C474" s="141">
        <f t="shared" si="230"/>
        <v>5</v>
      </c>
      <c r="D474" s="19"/>
      <c r="E474" s="20"/>
      <c r="F474" s="21"/>
      <c r="G474" s="22"/>
      <c r="H474" s="87" t="str">
        <f t="shared" si="226"/>
        <v xml:space="preserve"> </v>
      </c>
      <c r="I474" s="22"/>
      <c r="J474" s="88" t="str">
        <f t="shared" si="227"/>
        <v xml:space="preserve"> </v>
      </c>
      <c r="K474" s="89" t="str">
        <f t="shared" si="228"/>
        <v xml:space="preserve"> </v>
      </c>
      <c r="L474" s="90" t="str">
        <f t="shared" si="229"/>
        <v xml:space="preserve"> </v>
      </c>
      <c r="M474" s="107"/>
      <c r="N474" s="108"/>
      <c r="O474" s="94"/>
      <c r="P474" s="48"/>
      <c r="Q474" s="48"/>
      <c r="R474" s="48"/>
      <c r="S474" s="48"/>
      <c r="T474" s="48"/>
      <c r="U474" s="48"/>
      <c r="V474" s="48"/>
      <c r="W474" s="48"/>
      <c r="X474" s="48"/>
      <c r="Y474" s="48"/>
      <c r="Z474" s="48"/>
      <c r="AA474"/>
      <c r="AB474"/>
    </row>
    <row r="475" spans="1:28" ht="17.100000000000001" customHeight="1" x14ac:dyDescent="0.45">
      <c r="A475" s="291"/>
      <c r="B475" s="151"/>
      <c r="C475" s="141">
        <f t="shared" si="230"/>
        <v>6</v>
      </c>
      <c r="D475" s="19"/>
      <c r="E475" s="20"/>
      <c r="F475" s="21"/>
      <c r="G475" s="22"/>
      <c r="H475" s="87" t="str">
        <f t="shared" si="226"/>
        <v xml:space="preserve"> </v>
      </c>
      <c r="I475" s="22"/>
      <c r="J475" s="88" t="str">
        <f t="shared" si="227"/>
        <v xml:space="preserve"> </v>
      </c>
      <c r="K475" s="89" t="str">
        <f t="shared" si="228"/>
        <v xml:space="preserve"> </v>
      </c>
      <c r="L475" s="90" t="str">
        <f t="shared" si="229"/>
        <v xml:space="preserve"> </v>
      </c>
      <c r="M475" s="107"/>
      <c r="N475" s="108"/>
      <c r="O475" s="94"/>
      <c r="P475" s="48"/>
      <c r="Q475" s="48"/>
      <c r="R475" s="48"/>
      <c r="S475" s="48"/>
      <c r="T475" s="48"/>
      <c r="U475" s="48"/>
      <c r="V475" s="48"/>
      <c r="W475" s="48"/>
      <c r="X475" s="48"/>
      <c r="Y475" s="48"/>
      <c r="Z475" s="48"/>
      <c r="AA475"/>
      <c r="AB475"/>
    </row>
    <row r="476" spans="1:28" ht="17.100000000000001" customHeight="1" x14ac:dyDescent="0.45">
      <c r="A476" s="291"/>
      <c r="B476" s="151"/>
      <c r="C476" s="141">
        <f t="shared" si="230"/>
        <v>7</v>
      </c>
      <c r="D476" s="19"/>
      <c r="E476" s="20"/>
      <c r="F476" s="21"/>
      <c r="G476" s="22"/>
      <c r="H476" s="87" t="str">
        <f t="shared" si="226"/>
        <v xml:space="preserve"> </v>
      </c>
      <c r="I476" s="22"/>
      <c r="J476" s="88" t="str">
        <f t="shared" si="227"/>
        <v xml:space="preserve"> </v>
      </c>
      <c r="K476" s="89" t="str">
        <f t="shared" si="228"/>
        <v xml:space="preserve"> </v>
      </c>
      <c r="L476" s="90" t="str">
        <f t="shared" si="229"/>
        <v xml:space="preserve"> </v>
      </c>
      <c r="M476" s="107"/>
      <c r="N476" s="108"/>
      <c r="O476" s="94"/>
      <c r="P476" s="48"/>
      <c r="Q476" s="48"/>
      <c r="R476" s="48"/>
      <c r="S476" s="48"/>
      <c r="T476" s="48"/>
      <c r="U476" s="48"/>
      <c r="V476" s="48"/>
      <c r="W476" s="48"/>
      <c r="X476" s="48"/>
      <c r="Y476" s="48"/>
      <c r="Z476" s="48"/>
      <c r="AA476"/>
      <c r="AB476"/>
    </row>
    <row r="477" spans="1:28" ht="17.100000000000001" customHeight="1" x14ac:dyDescent="0.45">
      <c r="A477" s="291"/>
      <c r="B477" s="151"/>
      <c r="C477" s="141">
        <f t="shared" si="230"/>
        <v>8</v>
      </c>
      <c r="D477" s="19"/>
      <c r="E477" s="20"/>
      <c r="F477" s="21"/>
      <c r="G477" s="22"/>
      <c r="H477" s="87" t="str">
        <f t="shared" si="226"/>
        <v xml:space="preserve"> </v>
      </c>
      <c r="I477" s="22"/>
      <c r="J477" s="88" t="str">
        <f t="shared" si="227"/>
        <v xml:space="preserve"> </v>
      </c>
      <c r="K477" s="89" t="str">
        <f t="shared" si="228"/>
        <v xml:space="preserve"> </v>
      </c>
      <c r="L477" s="90" t="str">
        <f t="shared" si="229"/>
        <v xml:space="preserve"> </v>
      </c>
      <c r="M477" s="107"/>
      <c r="N477" s="108"/>
      <c r="O477" s="94"/>
      <c r="P477" s="48"/>
      <c r="Q477" s="48"/>
      <c r="R477" s="48"/>
      <c r="S477" s="48"/>
      <c r="T477" s="48"/>
      <c r="U477" s="48"/>
      <c r="V477" s="48"/>
      <c r="W477" s="48"/>
      <c r="X477" s="48"/>
      <c r="Y477" s="48"/>
      <c r="Z477" s="48"/>
      <c r="AA477"/>
      <c r="AB477"/>
    </row>
    <row r="478" spans="1:28" ht="17.100000000000001" customHeight="1" x14ac:dyDescent="0.45">
      <c r="A478" s="291"/>
      <c r="B478" s="151"/>
      <c r="C478" s="141">
        <f t="shared" si="230"/>
        <v>9</v>
      </c>
      <c r="D478" s="19"/>
      <c r="E478" s="20"/>
      <c r="F478" s="21"/>
      <c r="G478" s="22"/>
      <c r="H478" s="87" t="str">
        <f t="shared" si="226"/>
        <v xml:space="preserve"> </v>
      </c>
      <c r="I478" s="22"/>
      <c r="J478" s="88" t="str">
        <f t="shared" si="227"/>
        <v xml:space="preserve"> </v>
      </c>
      <c r="K478" s="89" t="str">
        <f t="shared" si="228"/>
        <v xml:space="preserve"> </v>
      </c>
      <c r="L478" s="90" t="str">
        <f t="shared" si="229"/>
        <v xml:space="preserve"> </v>
      </c>
      <c r="M478" s="107"/>
      <c r="N478" s="108"/>
      <c r="O478" s="94"/>
      <c r="P478" s="48"/>
      <c r="Q478" s="48"/>
      <c r="R478" s="48"/>
      <c r="S478" s="48"/>
    </row>
    <row r="479" spans="1:28" ht="17.100000000000001" customHeight="1" thickBot="1" x14ac:dyDescent="0.5">
      <c r="A479" s="292"/>
      <c r="B479" s="152"/>
      <c r="C479" s="142">
        <f t="shared" si="230"/>
        <v>10</v>
      </c>
      <c r="D479" s="23"/>
      <c r="E479" s="24"/>
      <c r="F479" s="102"/>
      <c r="G479" s="25"/>
      <c r="H479" s="109" t="str">
        <f t="shared" si="226"/>
        <v xml:space="preserve"> </v>
      </c>
      <c r="I479" s="25"/>
      <c r="J479" s="110" t="str">
        <f t="shared" si="227"/>
        <v xml:space="preserve"> </v>
      </c>
      <c r="K479" s="95" t="str">
        <f t="shared" si="228"/>
        <v xml:space="preserve"> </v>
      </c>
      <c r="L479" s="111" t="str">
        <f t="shared" si="229"/>
        <v xml:space="preserve"> </v>
      </c>
      <c r="M479" s="96"/>
      <c r="N479" s="97"/>
      <c r="O479" s="98"/>
      <c r="P479" s="48"/>
      <c r="Q479" s="48"/>
      <c r="R479" s="48"/>
      <c r="S479" s="48"/>
    </row>
    <row r="480" spans="1:28" ht="55.9" thickBot="1" x14ac:dyDescent="0.5">
      <c r="A480" s="112" t="s">
        <v>65</v>
      </c>
      <c r="B480" s="113" t="s">
        <v>112</v>
      </c>
      <c r="C480" s="114" t="s">
        <v>79</v>
      </c>
      <c r="D480" s="114" t="s">
        <v>107</v>
      </c>
      <c r="E480" s="114" t="s">
        <v>211</v>
      </c>
      <c r="F480" s="114" t="s">
        <v>81</v>
      </c>
      <c r="G480" s="114" t="s">
        <v>32</v>
      </c>
      <c r="H480" s="114" t="s">
        <v>68</v>
      </c>
      <c r="I480" s="114" t="s">
        <v>44</v>
      </c>
      <c r="J480" s="114" t="s">
        <v>33</v>
      </c>
      <c r="K480" s="114" t="s">
        <v>34</v>
      </c>
      <c r="L480" s="114" t="s">
        <v>228</v>
      </c>
      <c r="M480" s="114" t="s">
        <v>229</v>
      </c>
      <c r="N480" s="114" t="s">
        <v>80</v>
      </c>
      <c r="O480" s="115" t="s">
        <v>69</v>
      </c>
      <c r="P480" s="48"/>
    </row>
    <row r="481" spans="1:28" ht="21" customHeight="1" x14ac:dyDescent="0.5">
      <c r="A481" s="49">
        <f>A468+1</f>
        <v>37</v>
      </c>
      <c r="B481" s="181"/>
      <c r="C481" s="174"/>
      <c r="D481" s="50" t="str">
        <f>IF(ISBLANK(C481)," ",C481/$K$8)</f>
        <v xml:space="preserve"> </v>
      </c>
      <c r="E481" s="17"/>
      <c r="F481" s="51" t="str">
        <f>IF((SUM(L483:L492))&gt;0,SUM(L483:L492)," ")</f>
        <v xml:space="preserve"> </v>
      </c>
      <c r="G481" s="17"/>
      <c r="H481" s="17"/>
      <c r="I481" s="17"/>
      <c r="J481" s="17"/>
      <c r="K481" s="18"/>
      <c r="L481" s="18"/>
      <c r="M481" s="52" t="str">
        <f>IF(ISBLANK(C481)," ",IF(SUM(D483:E492)+SUM(G481:H481)+SUM(J481:L481)&gt;(D481*$K$8*$G$8),(D481*$K$8*$G$8),SUM(D483:E492)+SUM(G481:H481)+SUM(J481:L481)))</f>
        <v xml:space="preserve"> </v>
      </c>
      <c r="N481" s="26"/>
      <c r="O481" s="99" t="str">
        <f>IF(ISBLANK(N481)," ",IF(M481="0,00","0,00",MIN(IF(SUM(750/$O$8*M481)&gt;750,750,SUM(750/$O$8*M481)),N481)))</f>
        <v xml:space="preserve"> </v>
      </c>
      <c r="P481" s="53"/>
    </row>
    <row r="482" spans="1:28" ht="86.1" customHeight="1" x14ac:dyDescent="0.45">
      <c r="A482" s="296" t="s">
        <v>109</v>
      </c>
      <c r="B482" s="146" t="s">
        <v>113</v>
      </c>
      <c r="C482" s="54" t="s">
        <v>115</v>
      </c>
      <c r="D482" s="55" t="s">
        <v>201</v>
      </c>
      <c r="E482" s="55" t="s">
        <v>31</v>
      </c>
      <c r="F482" s="55" t="s">
        <v>35</v>
      </c>
      <c r="G482" s="55" t="s">
        <v>110</v>
      </c>
      <c r="H482" s="55" t="s">
        <v>43</v>
      </c>
      <c r="I482" s="55" t="s">
        <v>82</v>
      </c>
      <c r="J482" s="55" t="s">
        <v>83</v>
      </c>
      <c r="K482" s="56" t="s">
        <v>84</v>
      </c>
      <c r="L482" s="187" t="s">
        <v>229</v>
      </c>
      <c r="M482" s="298" t="s">
        <v>66</v>
      </c>
      <c r="N482" s="299"/>
      <c r="O482" s="300"/>
      <c r="P482" s="48"/>
    </row>
    <row r="483" spans="1:28" ht="17.100000000000001" customHeight="1" x14ac:dyDescent="0.45">
      <c r="A483" s="296"/>
      <c r="B483" s="151"/>
      <c r="C483" s="139">
        <v>1</v>
      </c>
      <c r="D483" s="19"/>
      <c r="E483" s="20"/>
      <c r="F483" s="21"/>
      <c r="G483" s="22"/>
      <c r="H483" s="57" t="str">
        <f>IF(ISBLANK(G483)," ",(G483+1))</f>
        <v xml:space="preserve"> </v>
      </c>
      <c r="I483" s="22"/>
      <c r="J483" s="58" t="str">
        <f>IF(ISBLANK(I483)," ",DATEDIF(G483,I483,"d"))</f>
        <v xml:space="preserve"> </v>
      </c>
      <c r="K483" s="59" t="str">
        <f>IF(ISBLANK(G483)," ",(H483+29))</f>
        <v xml:space="preserve"> </v>
      </c>
      <c r="L483" s="60" t="str">
        <f>IF(ISBLANK(D483),IF(ISBLANK(E483)," ",D483+E483),D483+E483)</f>
        <v xml:space="preserve"> </v>
      </c>
      <c r="M483" s="61"/>
      <c r="N483" s="62"/>
      <c r="O483" s="63"/>
      <c r="P483" s="48"/>
      <c r="Q483" s="48"/>
      <c r="R483" s="48"/>
      <c r="S483" s="48"/>
      <c r="T483" s="48"/>
      <c r="U483" s="48"/>
      <c r="V483" s="48"/>
      <c r="W483" s="48"/>
      <c r="X483" s="48"/>
      <c r="Y483" s="48"/>
      <c r="Z483" s="48"/>
      <c r="AA483"/>
      <c r="AB483"/>
    </row>
    <row r="484" spans="1:28" ht="17.100000000000001" customHeight="1" x14ac:dyDescent="0.45">
      <c r="A484" s="296"/>
      <c r="B484" s="151"/>
      <c r="C484" s="139">
        <f t="shared" ref="C484:C492" si="231">C483+1</f>
        <v>2</v>
      </c>
      <c r="D484" s="19"/>
      <c r="E484" s="20"/>
      <c r="F484" s="21"/>
      <c r="G484" s="22"/>
      <c r="H484" s="57" t="str">
        <f t="shared" ref="H484:H492" si="232">IF(ISBLANK(G484)," ",(G484+1))</f>
        <v xml:space="preserve"> </v>
      </c>
      <c r="I484" s="22"/>
      <c r="J484" s="58" t="str">
        <f t="shared" ref="J484:J492" si="233">IF(ISBLANK(I484)," ",DATEDIF(G484,I484,"d"))</f>
        <v xml:space="preserve"> </v>
      </c>
      <c r="K484" s="59" t="str">
        <f>IF(ISBLANK(G484)," ",(H484+29))</f>
        <v xml:space="preserve"> </v>
      </c>
      <c r="L484" s="60" t="str">
        <f t="shared" ref="L484:L492" si="234">IF(ISBLANK(D484),IF(ISBLANK(E484)," ",D484+E484),D484+E484)</f>
        <v xml:space="preserve"> </v>
      </c>
      <c r="M484" s="100"/>
      <c r="N484" s="101"/>
      <c r="O484" s="64"/>
      <c r="P484" s="48"/>
      <c r="Q484" s="48"/>
      <c r="R484" s="48"/>
      <c r="S484" s="48"/>
      <c r="T484" s="48"/>
      <c r="U484" s="48"/>
      <c r="V484" s="48"/>
      <c r="W484" s="48"/>
      <c r="X484" s="48"/>
      <c r="Y484" s="48"/>
      <c r="Z484" s="48"/>
      <c r="AA484"/>
      <c r="AB484"/>
    </row>
    <row r="485" spans="1:28" ht="17.100000000000001" customHeight="1" x14ac:dyDescent="0.45">
      <c r="A485" s="296"/>
      <c r="B485" s="151"/>
      <c r="C485" s="139">
        <f t="shared" si="231"/>
        <v>3</v>
      </c>
      <c r="D485" s="19"/>
      <c r="E485" s="20"/>
      <c r="F485" s="21"/>
      <c r="G485" s="116"/>
      <c r="H485" s="57" t="str">
        <f t="shared" si="232"/>
        <v xml:space="preserve"> </v>
      </c>
      <c r="I485" s="22"/>
      <c r="J485" s="58" t="str">
        <f t="shared" si="233"/>
        <v xml:space="preserve"> </v>
      </c>
      <c r="K485" s="59" t="str">
        <f t="shared" ref="K485" si="235">IF(ISBLANK(G485)," ",(H485+29))</f>
        <v xml:space="preserve"> </v>
      </c>
      <c r="L485" s="60" t="str">
        <f t="shared" si="234"/>
        <v xml:space="preserve"> </v>
      </c>
      <c r="M485" s="100"/>
      <c r="N485" s="101"/>
      <c r="O485" s="64"/>
      <c r="P485" s="48"/>
      <c r="Q485" s="48"/>
      <c r="R485" s="48"/>
      <c r="S485" s="48"/>
      <c r="T485" s="48"/>
      <c r="U485" s="48"/>
      <c r="V485" s="48"/>
      <c r="W485" s="48"/>
      <c r="X485" s="48"/>
      <c r="Y485" s="48"/>
      <c r="Z485" s="48"/>
      <c r="AA485"/>
      <c r="AB485"/>
    </row>
    <row r="486" spans="1:28" ht="17.100000000000001" customHeight="1" x14ac:dyDescent="0.45">
      <c r="A486" s="296"/>
      <c r="B486" s="151"/>
      <c r="C486" s="139">
        <f t="shared" si="231"/>
        <v>4</v>
      </c>
      <c r="D486" s="19"/>
      <c r="E486" s="20"/>
      <c r="F486" s="21"/>
      <c r="G486" s="22"/>
      <c r="H486" s="57" t="str">
        <f t="shared" si="232"/>
        <v xml:space="preserve"> </v>
      </c>
      <c r="I486" s="22"/>
      <c r="J486" s="58" t="str">
        <f t="shared" si="233"/>
        <v xml:space="preserve"> </v>
      </c>
      <c r="K486" s="59" t="str">
        <f>IF(ISBLANK(G486)," ",(H486+29))</f>
        <v xml:space="preserve"> </v>
      </c>
      <c r="L486" s="60" t="str">
        <f t="shared" si="234"/>
        <v xml:space="preserve"> </v>
      </c>
      <c r="M486" s="100"/>
      <c r="N486" s="101"/>
      <c r="O486" s="64"/>
      <c r="P486" s="48"/>
      <c r="Q486" s="48"/>
      <c r="R486" s="48"/>
      <c r="S486" s="48"/>
      <c r="T486" s="48"/>
      <c r="U486" s="48"/>
      <c r="V486" s="48"/>
      <c r="W486" s="48"/>
      <c r="X486" s="48"/>
      <c r="Y486" s="48"/>
      <c r="Z486" s="48"/>
      <c r="AA486"/>
      <c r="AB486"/>
    </row>
    <row r="487" spans="1:28" ht="17.100000000000001" customHeight="1" x14ac:dyDescent="0.45">
      <c r="A487" s="296"/>
      <c r="B487" s="151"/>
      <c r="C487" s="139">
        <f t="shared" si="231"/>
        <v>5</v>
      </c>
      <c r="D487" s="19"/>
      <c r="E487" s="20"/>
      <c r="F487" s="21"/>
      <c r="G487" s="22"/>
      <c r="H487" s="57" t="str">
        <f t="shared" si="232"/>
        <v xml:space="preserve"> </v>
      </c>
      <c r="I487" s="22"/>
      <c r="J487" s="58" t="str">
        <f t="shared" si="233"/>
        <v xml:space="preserve"> </v>
      </c>
      <c r="K487" s="59" t="str">
        <f t="shared" ref="K487:K492" si="236">IF(ISBLANK(G487)," ",(H487+29))</f>
        <v xml:space="preserve"> </v>
      </c>
      <c r="L487" s="60" t="str">
        <f t="shared" si="234"/>
        <v xml:space="preserve"> </v>
      </c>
      <c r="M487" s="100"/>
      <c r="N487" s="101"/>
      <c r="O487" s="64"/>
      <c r="P487" s="48"/>
      <c r="Q487" s="48"/>
      <c r="R487" s="48"/>
      <c r="S487" s="48"/>
      <c r="T487" s="48"/>
      <c r="U487" s="48"/>
      <c r="V487" s="48"/>
      <c r="W487" s="48"/>
      <c r="X487" s="48"/>
      <c r="Y487" s="48"/>
      <c r="Z487" s="48"/>
      <c r="AA487"/>
      <c r="AB487"/>
    </row>
    <row r="488" spans="1:28" ht="17.100000000000001" customHeight="1" x14ac:dyDescent="0.45">
      <c r="A488" s="296"/>
      <c r="B488" s="151"/>
      <c r="C488" s="139">
        <f t="shared" si="231"/>
        <v>6</v>
      </c>
      <c r="D488" s="19"/>
      <c r="E488" s="20"/>
      <c r="F488" s="21"/>
      <c r="G488" s="22"/>
      <c r="H488" s="57" t="str">
        <f t="shared" si="232"/>
        <v xml:space="preserve"> </v>
      </c>
      <c r="I488" s="22"/>
      <c r="J488" s="58" t="str">
        <f t="shared" si="233"/>
        <v xml:space="preserve"> </v>
      </c>
      <c r="K488" s="59" t="str">
        <f t="shared" si="236"/>
        <v xml:space="preserve"> </v>
      </c>
      <c r="L488" s="60" t="str">
        <f t="shared" si="234"/>
        <v xml:space="preserve"> </v>
      </c>
      <c r="M488" s="100"/>
      <c r="N488" s="101"/>
      <c r="O488" s="64"/>
      <c r="P488" s="48"/>
      <c r="Q488" s="48"/>
      <c r="R488" s="48"/>
      <c r="S488" s="48"/>
      <c r="T488" s="48"/>
      <c r="U488" s="48"/>
      <c r="V488" s="48"/>
      <c r="W488" s="48"/>
      <c r="X488" s="48"/>
      <c r="Y488" s="48"/>
      <c r="Z488" s="48"/>
      <c r="AA488"/>
      <c r="AB488"/>
    </row>
    <row r="489" spans="1:28" ht="17.100000000000001" customHeight="1" x14ac:dyDescent="0.45">
      <c r="A489" s="296"/>
      <c r="B489" s="151"/>
      <c r="C489" s="139">
        <f t="shared" si="231"/>
        <v>7</v>
      </c>
      <c r="D489" s="19"/>
      <c r="E489" s="20"/>
      <c r="F489" s="21"/>
      <c r="G489" s="22"/>
      <c r="H489" s="57" t="str">
        <f t="shared" si="232"/>
        <v xml:space="preserve"> </v>
      </c>
      <c r="I489" s="22"/>
      <c r="J489" s="58" t="str">
        <f t="shared" si="233"/>
        <v xml:space="preserve"> </v>
      </c>
      <c r="K489" s="59" t="str">
        <f t="shared" si="236"/>
        <v xml:space="preserve"> </v>
      </c>
      <c r="L489" s="60" t="str">
        <f t="shared" si="234"/>
        <v xml:space="preserve"> </v>
      </c>
      <c r="M489" s="100"/>
      <c r="N489" s="101"/>
      <c r="O489" s="64"/>
      <c r="P489" s="48"/>
      <c r="Q489" s="48"/>
      <c r="R489" s="48"/>
      <c r="S489" s="48"/>
      <c r="T489" s="48"/>
      <c r="U489" s="48"/>
      <c r="V489" s="48"/>
      <c r="W489" s="48"/>
      <c r="X489" s="48"/>
      <c r="Y489" s="48"/>
      <c r="Z489" s="48"/>
      <c r="AA489"/>
      <c r="AB489"/>
    </row>
    <row r="490" spans="1:28" ht="17.100000000000001" customHeight="1" x14ac:dyDescent="0.45">
      <c r="A490" s="296"/>
      <c r="B490" s="151"/>
      <c r="C490" s="139">
        <f t="shared" si="231"/>
        <v>8</v>
      </c>
      <c r="D490" s="19"/>
      <c r="E490" s="20"/>
      <c r="F490" s="21"/>
      <c r="G490" s="22"/>
      <c r="H490" s="57" t="str">
        <f t="shared" si="232"/>
        <v xml:space="preserve"> </v>
      </c>
      <c r="I490" s="22"/>
      <c r="J490" s="58" t="str">
        <f t="shared" si="233"/>
        <v xml:space="preserve"> </v>
      </c>
      <c r="K490" s="59" t="str">
        <f t="shared" si="236"/>
        <v xml:space="preserve"> </v>
      </c>
      <c r="L490" s="60" t="str">
        <f t="shared" si="234"/>
        <v xml:space="preserve"> </v>
      </c>
      <c r="M490" s="100"/>
      <c r="N490" s="101"/>
      <c r="O490" s="64"/>
      <c r="P490" s="48"/>
      <c r="Q490" s="48"/>
      <c r="R490" s="48"/>
      <c r="S490" s="48"/>
      <c r="T490" s="48"/>
      <c r="U490" s="48"/>
      <c r="V490" s="48"/>
      <c r="W490" s="48"/>
      <c r="X490" s="48"/>
      <c r="Y490" s="48"/>
      <c r="Z490" s="48"/>
      <c r="AA490"/>
      <c r="AB490"/>
    </row>
    <row r="491" spans="1:28" ht="17.100000000000001" customHeight="1" x14ac:dyDescent="0.45">
      <c r="A491" s="296"/>
      <c r="B491" s="151"/>
      <c r="C491" s="139">
        <f t="shared" si="231"/>
        <v>9</v>
      </c>
      <c r="D491" s="19"/>
      <c r="E491" s="20"/>
      <c r="F491" s="21"/>
      <c r="G491" s="22"/>
      <c r="H491" s="57" t="str">
        <f t="shared" si="232"/>
        <v xml:space="preserve"> </v>
      </c>
      <c r="I491" s="22"/>
      <c r="J491" s="58" t="str">
        <f t="shared" si="233"/>
        <v xml:space="preserve"> </v>
      </c>
      <c r="K491" s="59" t="str">
        <f t="shared" si="236"/>
        <v xml:space="preserve"> </v>
      </c>
      <c r="L491" s="60" t="str">
        <f t="shared" si="234"/>
        <v xml:space="preserve"> </v>
      </c>
      <c r="M491" s="100"/>
      <c r="N491" s="101"/>
      <c r="O491" s="64"/>
      <c r="P491" s="48"/>
      <c r="Q491" s="48"/>
      <c r="R491" s="48"/>
      <c r="S491" s="48"/>
    </row>
    <row r="492" spans="1:28" ht="17.100000000000001" customHeight="1" thickBot="1" x14ac:dyDescent="0.5">
      <c r="A492" s="297"/>
      <c r="B492" s="152"/>
      <c r="C492" s="140">
        <f t="shared" si="231"/>
        <v>10</v>
      </c>
      <c r="D492" s="23"/>
      <c r="E492" s="24"/>
      <c r="F492" s="102"/>
      <c r="G492" s="25"/>
      <c r="H492" s="103" t="str">
        <f t="shared" si="232"/>
        <v xml:space="preserve"> </v>
      </c>
      <c r="I492" s="25"/>
      <c r="J492" s="104" t="str">
        <f t="shared" si="233"/>
        <v xml:space="preserve"> </v>
      </c>
      <c r="K492" s="65" t="str">
        <f t="shared" si="236"/>
        <v xml:space="preserve"> </v>
      </c>
      <c r="L492" s="105" t="str">
        <f t="shared" si="234"/>
        <v xml:space="preserve"> </v>
      </c>
      <c r="M492" s="66"/>
      <c r="N492" s="67"/>
      <c r="O492" s="68"/>
      <c r="P492" s="48"/>
      <c r="Q492" s="48"/>
      <c r="R492" s="48"/>
      <c r="S492" s="48"/>
    </row>
    <row r="493" spans="1:28" ht="55.9" thickBot="1" x14ac:dyDescent="0.5">
      <c r="A493" s="112" t="s">
        <v>65</v>
      </c>
      <c r="B493" s="113" t="s">
        <v>112</v>
      </c>
      <c r="C493" s="114" t="s">
        <v>79</v>
      </c>
      <c r="D493" s="114" t="s">
        <v>107</v>
      </c>
      <c r="E493" s="114" t="s">
        <v>211</v>
      </c>
      <c r="F493" s="114" t="s">
        <v>81</v>
      </c>
      <c r="G493" s="114" t="s">
        <v>32</v>
      </c>
      <c r="H493" s="114" t="s">
        <v>68</v>
      </c>
      <c r="I493" s="114" t="s">
        <v>44</v>
      </c>
      <c r="J493" s="114" t="s">
        <v>33</v>
      </c>
      <c r="K493" s="114" t="s">
        <v>34</v>
      </c>
      <c r="L493" s="114" t="s">
        <v>228</v>
      </c>
      <c r="M493" s="114" t="s">
        <v>229</v>
      </c>
      <c r="N493" s="114" t="s">
        <v>80</v>
      </c>
      <c r="O493" s="115" t="s">
        <v>69</v>
      </c>
      <c r="P493" s="48"/>
    </row>
    <row r="494" spans="1:28" ht="21" customHeight="1" x14ac:dyDescent="0.5">
      <c r="A494" s="81">
        <f>A481+1</f>
        <v>38</v>
      </c>
      <c r="B494" s="181"/>
      <c r="C494" s="174"/>
      <c r="D494" s="85" t="str">
        <f t="shared" ref="D494" si="237">IF(ISBLANK(C494)," ",C494/$K$8)</f>
        <v xml:space="preserve"> </v>
      </c>
      <c r="E494" s="17"/>
      <c r="F494" s="86" t="str">
        <f t="shared" ref="F494" si="238">IF((SUM(L496:L505))&gt;0,SUM(L496:L505)," ")</f>
        <v xml:space="preserve"> </v>
      </c>
      <c r="G494" s="17"/>
      <c r="H494" s="17"/>
      <c r="I494" s="17"/>
      <c r="J494" s="17"/>
      <c r="K494" s="18"/>
      <c r="L494" s="18"/>
      <c r="M494" s="52" t="str">
        <f>IF(ISBLANK(C494)," ",IF(SUM(D496:E505)+SUM(G494:H494)+SUM(J494:L494)&gt;(D494*$K$8*$G$8),(D494*$K$8*$G$8),SUM(D496:E505)+SUM(G494:H494)+SUM(J494:L494)))</f>
        <v xml:space="preserve"> </v>
      </c>
      <c r="N494" s="26"/>
      <c r="O494" s="106" t="str">
        <f>IF(ISBLANK(N494)," ",IF(M494="0,00","0,00",MIN(IF(SUM(750/$O$8*M494)&gt;750,750,SUM(750/$O$8*M494)),N494)))</f>
        <v xml:space="preserve"> </v>
      </c>
      <c r="P494" s="53"/>
    </row>
    <row r="495" spans="1:28" ht="86.1" customHeight="1" x14ac:dyDescent="0.45">
      <c r="A495" s="291" t="s">
        <v>109</v>
      </c>
      <c r="B495" s="120" t="s">
        <v>113</v>
      </c>
      <c r="C495" s="82" t="s">
        <v>115</v>
      </c>
      <c r="D495" s="83" t="s">
        <v>201</v>
      </c>
      <c r="E495" s="83" t="s">
        <v>31</v>
      </c>
      <c r="F495" s="83" t="s">
        <v>35</v>
      </c>
      <c r="G495" s="83" t="s">
        <v>110</v>
      </c>
      <c r="H495" s="83" t="s">
        <v>43</v>
      </c>
      <c r="I495" s="83" t="s">
        <v>82</v>
      </c>
      <c r="J495" s="83" t="s">
        <v>83</v>
      </c>
      <c r="K495" s="84" t="s">
        <v>84</v>
      </c>
      <c r="L495" s="188" t="s">
        <v>229</v>
      </c>
      <c r="M495" s="293" t="s">
        <v>66</v>
      </c>
      <c r="N495" s="294"/>
      <c r="O495" s="295"/>
      <c r="P495" s="48"/>
    </row>
    <row r="496" spans="1:28" ht="17.100000000000001" customHeight="1" x14ac:dyDescent="0.45">
      <c r="A496" s="291"/>
      <c r="B496" s="151"/>
      <c r="C496" s="141">
        <v>1</v>
      </c>
      <c r="D496" s="19"/>
      <c r="E496" s="20"/>
      <c r="F496" s="21"/>
      <c r="G496" s="22"/>
      <c r="H496" s="87" t="str">
        <f t="shared" ref="H496:H505" si="239">IF(ISBLANK(G496)," ",(G496+1))</f>
        <v xml:space="preserve"> </v>
      </c>
      <c r="I496" s="22"/>
      <c r="J496" s="88" t="str">
        <f t="shared" ref="J496:J505" si="240">IF(ISBLANK(I496)," ",DATEDIF(G496,I496,"d"))</f>
        <v xml:space="preserve"> </v>
      </c>
      <c r="K496" s="89" t="str">
        <f t="shared" ref="K496:K505" si="241">IF(ISBLANK(G496)," ",(H496+29))</f>
        <v xml:space="preserve"> </v>
      </c>
      <c r="L496" s="90" t="str">
        <f t="shared" ref="L496:L505" si="242">IF(ISBLANK(D496),IF(ISBLANK(E496)," ",D496+E496),D496+E496)</f>
        <v xml:space="preserve"> </v>
      </c>
      <c r="M496" s="91"/>
      <c r="N496" s="92"/>
      <c r="O496" s="93"/>
      <c r="P496" s="48"/>
      <c r="Q496" s="48"/>
      <c r="R496" s="48"/>
      <c r="S496" s="48"/>
      <c r="T496" s="48"/>
      <c r="U496" s="48"/>
      <c r="V496" s="48"/>
      <c r="W496" s="48"/>
      <c r="X496" s="48"/>
      <c r="Y496" s="48"/>
      <c r="Z496" s="48"/>
      <c r="AA496"/>
      <c r="AB496"/>
    </row>
    <row r="497" spans="1:28" ht="17.100000000000001" customHeight="1" x14ac:dyDescent="0.45">
      <c r="A497" s="291"/>
      <c r="B497" s="151"/>
      <c r="C497" s="141">
        <f t="shared" ref="C497:C505" si="243">C496+1</f>
        <v>2</v>
      </c>
      <c r="D497" s="19"/>
      <c r="E497" s="20"/>
      <c r="F497" s="21"/>
      <c r="G497" s="22"/>
      <c r="H497" s="87" t="str">
        <f t="shared" si="239"/>
        <v xml:space="preserve"> </v>
      </c>
      <c r="I497" s="22"/>
      <c r="J497" s="88" t="str">
        <f t="shared" si="240"/>
        <v xml:space="preserve"> </v>
      </c>
      <c r="K497" s="89" t="str">
        <f t="shared" si="241"/>
        <v xml:space="preserve"> </v>
      </c>
      <c r="L497" s="90" t="str">
        <f t="shared" si="242"/>
        <v xml:space="preserve"> </v>
      </c>
      <c r="M497" s="107"/>
      <c r="N497" s="108"/>
      <c r="O497" s="94"/>
      <c r="P497" s="48"/>
      <c r="Q497" s="48"/>
      <c r="R497" s="48"/>
      <c r="S497" s="48"/>
      <c r="T497" s="48"/>
      <c r="U497" s="48"/>
      <c r="V497" s="48"/>
      <c r="W497" s="48"/>
      <c r="X497" s="48"/>
      <c r="Y497" s="48"/>
      <c r="Z497" s="48"/>
      <c r="AA497"/>
      <c r="AB497"/>
    </row>
    <row r="498" spans="1:28" ht="17.100000000000001" customHeight="1" x14ac:dyDescent="0.45">
      <c r="A498" s="291"/>
      <c r="B498" s="151"/>
      <c r="C498" s="141">
        <f t="shared" si="243"/>
        <v>3</v>
      </c>
      <c r="D498" s="19"/>
      <c r="E498" s="20"/>
      <c r="F498" s="21"/>
      <c r="G498" s="22"/>
      <c r="H498" s="87" t="str">
        <f t="shared" si="239"/>
        <v xml:space="preserve"> </v>
      </c>
      <c r="I498" s="22"/>
      <c r="J498" s="88" t="str">
        <f t="shared" si="240"/>
        <v xml:space="preserve"> </v>
      </c>
      <c r="K498" s="89" t="str">
        <f t="shared" si="241"/>
        <v xml:space="preserve"> </v>
      </c>
      <c r="L498" s="90" t="str">
        <f t="shared" si="242"/>
        <v xml:space="preserve"> </v>
      </c>
      <c r="M498" s="107"/>
      <c r="N498" s="108"/>
      <c r="O498" s="94"/>
      <c r="P498" s="48"/>
      <c r="Q498" s="48"/>
      <c r="R498" s="48"/>
      <c r="S498" s="48"/>
      <c r="T498" s="48"/>
      <c r="U498" s="48"/>
      <c r="V498" s="48"/>
      <c r="W498" s="48"/>
      <c r="X498" s="48"/>
      <c r="Y498" s="48"/>
      <c r="Z498" s="48"/>
      <c r="AA498"/>
      <c r="AB498"/>
    </row>
    <row r="499" spans="1:28" ht="17.100000000000001" customHeight="1" x14ac:dyDescent="0.45">
      <c r="A499" s="291"/>
      <c r="B499" s="151"/>
      <c r="C499" s="141">
        <f t="shared" si="243"/>
        <v>4</v>
      </c>
      <c r="D499" s="19"/>
      <c r="E499" s="20"/>
      <c r="F499" s="21"/>
      <c r="G499" s="22"/>
      <c r="H499" s="87" t="str">
        <f t="shared" si="239"/>
        <v xml:space="preserve"> </v>
      </c>
      <c r="I499" s="22"/>
      <c r="J499" s="88" t="str">
        <f t="shared" si="240"/>
        <v xml:space="preserve"> </v>
      </c>
      <c r="K499" s="89" t="str">
        <f t="shared" si="241"/>
        <v xml:space="preserve"> </v>
      </c>
      <c r="L499" s="90" t="str">
        <f t="shared" si="242"/>
        <v xml:space="preserve"> </v>
      </c>
      <c r="M499" s="107"/>
      <c r="N499" s="108"/>
      <c r="O499" s="94"/>
      <c r="P499" s="48"/>
      <c r="Q499" s="48"/>
      <c r="R499" s="48"/>
      <c r="S499" s="48"/>
      <c r="T499" s="48"/>
      <c r="U499" s="48"/>
      <c r="V499" s="48"/>
      <c r="W499" s="48"/>
      <c r="X499" s="48"/>
      <c r="Y499" s="48"/>
      <c r="Z499" s="48"/>
      <c r="AA499"/>
      <c r="AB499"/>
    </row>
    <row r="500" spans="1:28" ht="17.100000000000001" customHeight="1" x14ac:dyDescent="0.45">
      <c r="A500" s="291"/>
      <c r="B500" s="151"/>
      <c r="C500" s="141">
        <f t="shared" si="243"/>
        <v>5</v>
      </c>
      <c r="D500" s="19"/>
      <c r="E500" s="20"/>
      <c r="F500" s="21"/>
      <c r="G500" s="22"/>
      <c r="H500" s="87" t="str">
        <f t="shared" si="239"/>
        <v xml:space="preserve"> </v>
      </c>
      <c r="I500" s="22"/>
      <c r="J500" s="88" t="str">
        <f t="shared" si="240"/>
        <v xml:space="preserve"> </v>
      </c>
      <c r="K500" s="89" t="str">
        <f t="shared" si="241"/>
        <v xml:space="preserve"> </v>
      </c>
      <c r="L500" s="90" t="str">
        <f t="shared" si="242"/>
        <v xml:space="preserve"> </v>
      </c>
      <c r="M500" s="107"/>
      <c r="N500" s="108"/>
      <c r="O500" s="94"/>
      <c r="P500" s="48"/>
      <c r="Q500" s="48"/>
      <c r="R500" s="48"/>
      <c r="S500" s="48"/>
      <c r="T500" s="48"/>
      <c r="U500" s="48"/>
      <c r="V500" s="48"/>
      <c r="W500" s="48"/>
      <c r="X500" s="48"/>
      <c r="Y500" s="48"/>
      <c r="Z500" s="48"/>
      <c r="AA500"/>
      <c r="AB500"/>
    </row>
    <row r="501" spans="1:28" ht="17.100000000000001" customHeight="1" x14ac:dyDescent="0.45">
      <c r="A501" s="291"/>
      <c r="B501" s="151"/>
      <c r="C501" s="141">
        <f t="shared" si="243"/>
        <v>6</v>
      </c>
      <c r="D501" s="19"/>
      <c r="E501" s="20"/>
      <c r="F501" s="21"/>
      <c r="G501" s="22"/>
      <c r="H501" s="87" t="str">
        <f t="shared" si="239"/>
        <v xml:space="preserve"> </v>
      </c>
      <c r="I501" s="22"/>
      <c r="J501" s="88" t="str">
        <f t="shared" si="240"/>
        <v xml:space="preserve"> </v>
      </c>
      <c r="K501" s="89" t="str">
        <f t="shared" si="241"/>
        <v xml:space="preserve"> </v>
      </c>
      <c r="L501" s="90" t="str">
        <f t="shared" si="242"/>
        <v xml:space="preserve"> </v>
      </c>
      <c r="M501" s="107"/>
      <c r="N501" s="108"/>
      <c r="O501" s="94"/>
      <c r="P501" s="48"/>
      <c r="Q501" s="48"/>
      <c r="R501" s="48"/>
      <c r="S501" s="48"/>
      <c r="T501" s="48"/>
      <c r="U501" s="48"/>
      <c r="V501" s="48"/>
      <c r="W501" s="48"/>
      <c r="X501" s="48"/>
      <c r="Y501" s="48"/>
      <c r="Z501" s="48"/>
      <c r="AA501"/>
      <c r="AB501"/>
    </row>
    <row r="502" spans="1:28" ht="17.100000000000001" customHeight="1" x14ac:dyDescent="0.45">
      <c r="A502" s="291"/>
      <c r="B502" s="151"/>
      <c r="C502" s="141">
        <f t="shared" si="243"/>
        <v>7</v>
      </c>
      <c r="D502" s="19"/>
      <c r="E502" s="20"/>
      <c r="F502" s="21"/>
      <c r="G502" s="22"/>
      <c r="H502" s="87" t="str">
        <f t="shared" si="239"/>
        <v xml:space="preserve"> </v>
      </c>
      <c r="I502" s="22"/>
      <c r="J502" s="88" t="str">
        <f t="shared" si="240"/>
        <v xml:space="preserve"> </v>
      </c>
      <c r="K502" s="89" t="str">
        <f t="shared" si="241"/>
        <v xml:space="preserve"> </v>
      </c>
      <c r="L502" s="90" t="str">
        <f t="shared" si="242"/>
        <v xml:space="preserve"> </v>
      </c>
      <c r="M502" s="107"/>
      <c r="N502" s="108"/>
      <c r="O502" s="94"/>
      <c r="P502" s="48"/>
      <c r="Q502" s="48"/>
      <c r="R502" s="48"/>
      <c r="S502" s="48"/>
      <c r="T502" s="48"/>
      <c r="U502" s="48"/>
      <c r="V502" s="48"/>
      <c r="W502" s="48"/>
      <c r="X502" s="48"/>
      <c r="Y502" s="48"/>
      <c r="Z502" s="48"/>
      <c r="AA502"/>
      <c r="AB502"/>
    </row>
    <row r="503" spans="1:28" ht="17.100000000000001" customHeight="1" x14ac:dyDescent="0.45">
      <c r="A503" s="291"/>
      <c r="B503" s="151"/>
      <c r="C503" s="141">
        <f t="shared" si="243"/>
        <v>8</v>
      </c>
      <c r="D503" s="19"/>
      <c r="E503" s="20"/>
      <c r="F503" s="21"/>
      <c r="G503" s="22"/>
      <c r="H503" s="87" t="str">
        <f t="shared" si="239"/>
        <v xml:space="preserve"> </v>
      </c>
      <c r="I503" s="22"/>
      <c r="J503" s="88" t="str">
        <f t="shared" si="240"/>
        <v xml:space="preserve"> </v>
      </c>
      <c r="K503" s="89" t="str">
        <f t="shared" si="241"/>
        <v xml:space="preserve"> </v>
      </c>
      <c r="L503" s="90" t="str">
        <f t="shared" si="242"/>
        <v xml:space="preserve"> </v>
      </c>
      <c r="M503" s="107"/>
      <c r="N503" s="108"/>
      <c r="O503" s="94"/>
      <c r="P503" s="48"/>
      <c r="Q503" s="48"/>
      <c r="R503" s="48"/>
      <c r="S503" s="48"/>
      <c r="T503" s="48"/>
      <c r="U503" s="48"/>
      <c r="V503" s="48"/>
      <c r="W503" s="48"/>
      <c r="X503" s="48"/>
      <c r="Y503" s="48"/>
      <c r="Z503" s="48"/>
      <c r="AA503"/>
      <c r="AB503"/>
    </row>
    <row r="504" spans="1:28" ht="17.100000000000001" customHeight="1" x14ac:dyDescent="0.45">
      <c r="A504" s="291"/>
      <c r="B504" s="151"/>
      <c r="C504" s="141">
        <f t="shared" si="243"/>
        <v>9</v>
      </c>
      <c r="D504" s="19"/>
      <c r="E504" s="20"/>
      <c r="F504" s="21"/>
      <c r="G504" s="22"/>
      <c r="H504" s="87" t="str">
        <f t="shared" si="239"/>
        <v xml:space="preserve"> </v>
      </c>
      <c r="I504" s="22"/>
      <c r="J504" s="88" t="str">
        <f t="shared" si="240"/>
        <v xml:space="preserve"> </v>
      </c>
      <c r="K504" s="89" t="str">
        <f t="shared" si="241"/>
        <v xml:space="preserve"> </v>
      </c>
      <c r="L504" s="90" t="str">
        <f t="shared" si="242"/>
        <v xml:space="preserve"> </v>
      </c>
      <c r="M504" s="107"/>
      <c r="N504" s="108"/>
      <c r="O504" s="94"/>
      <c r="P504" s="48"/>
      <c r="Q504" s="48"/>
      <c r="R504" s="48"/>
      <c r="S504" s="48"/>
    </row>
    <row r="505" spans="1:28" ht="17.100000000000001" customHeight="1" thickBot="1" x14ac:dyDescent="0.5">
      <c r="A505" s="292"/>
      <c r="B505" s="152"/>
      <c r="C505" s="142">
        <f t="shared" si="243"/>
        <v>10</v>
      </c>
      <c r="D505" s="23"/>
      <c r="E505" s="24"/>
      <c r="F505" s="102"/>
      <c r="G505" s="25"/>
      <c r="H505" s="109" t="str">
        <f t="shared" si="239"/>
        <v xml:space="preserve"> </v>
      </c>
      <c r="I505" s="25"/>
      <c r="J505" s="110" t="str">
        <f t="shared" si="240"/>
        <v xml:space="preserve"> </v>
      </c>
      <c r="K505" s="95" t="str">
        <f t="shared" si="241"/>
        <v xml:space="preserve"> </v>
      </c>
      <c r="L505" s="111" t="str">
        <f t="shared" si="242"/>
        <v xml:space="preserve"> </v>
      </c>
      <c r="M505" s="96"/>
      <c r="N505" s="97"/>
      <c r="O505" s="98"/>
      <c r="P505" s="48"/>
      <c r="Q505" s="48"/>
      <c r="R505" s="48"/>
      <c r="S505" s="48"/>
    </row>
    <row r="506" spans="1:28" ht="55.9" thickBot="1" x14ac:dyDescent="0.5">
      <c r="A506" s="112" t="s">
        <v>65</v>
      </c>
      <c r="B506" s="113" t="s">
        <v>112</v>
      </c>
      <c r="C506" s="114" t="s">
        <v>79</v>
      </c>
      <c r="D506" s="114" t="s">
        <v>107</v>
      </c>
      <c r="E506" s="114" t="s">
        <v>211</v>
      </c>
      <c r="F506" s="114" t="s">
        <v>81</v>
      </c>
      <c r="G506" s="114" t="s">
        <v>32</v>
      </c>
      <c r="H506" s="114" t="s">
        <v>68</v>
      </c>
      <c r="I506" s="114" t="s">
        <v>44</v>
      </c>
      <c r="J506" s="114" t="s">
        <v>33</v>
      </c>
      <c r="K506" s="114" t="s">
        <v>34</v>
      </c>
      <c r="L506" s="114" t="s">
        <v>228</v>
      </c>
      <c r="M506" s="114" t="s">
        <v>229</v>
      </c>
      <c r="N506" s="114" t="s">
        <v>80</v>
      </c>
      <c r="O506" s="115" t="s">
        <v>69</v>
      </c>
      <c r="P506" s="48"/>
    </row>
    <row r="507" spans="1:28" ht="21" customHeight="1" x14ac:dyDescent="0.5">
      <c r="A507" s="49">
        <f>A494+1</f>
        <v>39</v>
      </c>
      <c r="B507" s="181"/>
      <c r="C507" s="174"/>
      <c r="D507" s="50" t="str">
        <f>IF(ISBLANK(C507)," ",C507/$K$8)</f>
        <v xml:space="preserve"> </v>
      </c>
      <c r="E507" s="17"/>
      <c r="F507" s="51" t="str">
        <f>IF((SUM(L509:L518))&gt;0,SUM(L509:L518)," ")</f>
        <v xml:space="preserve"> </v>
      </c>
      <c r="G507" s="17"/>
      <c r="H507" s="17"/>
      <c r="I507" s="17"/>
      <c r="J507" s="17"/>
      <c r="K507" s="18"/>
      <c r="L507" s="18"/>
      <c r="M507" s="52" t="str">
        <f>IF(ISBLANK(C507)," ",IF(SUM(D509:E518)+SUM(G507:H507)+SUM(J507:L507)&gt;(D507*$K$8*$G$8),(D507*$K$8*$G$8),SUM(D509:E518)+SUM(G507:H507)+SUM(J507:L507)))</f>
        <v xml:space="preserve"> </v>
      </c>
      <c r="N507" s="26"/>
      <c r="O507" s="99" t="str">
        <f>IF(ISBLANK(N507)," ",IF(M507="0,00","0,00",MIN(IF(SUM(750/$O$8*M507)&gt;750,750,SUM(750/$O$8*M507)),N507)))</f>
        <v xml:space="preserve"> </v>
      </c>
      <c r="P507" s="53"/>
    </row>
    <row r="508" spans="1:28" ht="86.1" customHeight="1" x14ac:dyDescent="0.45">
      <c r="A508" s="296" t="s">
        <v>109</v>
      </c>
      <c r="B508" s="146" t="s">
        <v>113</v>
      </c>
      <c r="C508" s="54" t="s">
        <v>115</v>
      </c>
      <c r="D508" s="55" t="s">
        <v>201</v>
      </c>
      <c r="E508" s="55" t="s">
        <v>31</v>
      </c>
      <c r="F508" s="55" t="s">
        <v>35</v>
      </c>
      <c r="G508" s="55" t="s">
        <v>110</v>
      </c>
      <c r="H508" s="55" t="s">
        <v>43</v>
      </c>
      <c r="I508" s="55" t="s">
        <v>82</v>
      </c>
      <c r="J508" s="55" t="s">
        <v>83</v>
      </c>
      <c r="K508" s="56" t="s">
        <v>84</v>
      </c>
      <c r="L508" s="187" t="s">
        <v>229</v>
      </c>
      <c r="M508" s="298" t="s">
        <v>66</v>
      </c>
      <c r="N508" s="299"/>
      <c r="O508" s="300"/>
      <c r="P508" s="48"/>
    </row>
    <row r="509" spans="1:28" ht="17.100000000000001" customHeight="1" x14ac:dyDescent="0.45">
      <c r="A509" s="296"/>
      <c r="B509" s="151"/>
      <c r="C509" s="139">
        <v>1</v>
      </c>
      <c r="D509" s="19"/>
      <c r="E509" s="20"/>
      <c r="F509" s="21"/>
      <c r="G509" s="22"/>
      <c r="H509" s="57" t="str">
        <f>IF(ISBLANK(G509)," ",(G509+1))</f>
        <v xml:space="preserve"> </v>
      </c>
      <c r="I509" s="22"/>
      <c r="J509" s="58" t="str">
        <f>IF(ISBLANK(I509)," ",DATEDIF(G509,I509,"d"))</f>
        <v xml:space="preserve"> </v>
      </c>
      <c r="K509" s="59" t="str">
        <f>IF(ISBLANK(G509)," ",(H509+29))</f>
        <v xml:space="preserve"> </v>
      </c>
      <c r="L509" s="60" t="str">
        <f>IF(ISBLANK(D509),IF(ISBLANK(E509)," ",D509+E509),D509+E509)</f>
        <v xml:space="preserve"> </v>
      </c>
      <c r="M509" s="61"/>
      <c r="N509" s="62"/>
      <c r="O509" s="63"/>
      <c r="P509" s="48"/>
      <c r="Q509" s="48"/>
      <c r="R509" s="48"/>
      <c r="S509" s="48"/>
      <c r="T509" s="48"/>
      <c r="U509" s="48"/>
      <c r="V509" s="48"/>
      <c r="W509" s="48"/>
      <c r="X509" s="48"/>
      <c r="Y509" s="48"/>
      <c r="Z509" s="48"/>
      <c r="AA509"/>
      <c r="AB509"/>
    </row>
    <row r="510" spans="1:28" ht="17.100000000000001" customHeight="1" x14ac:dyDescent="0.45">
      <c r="A510" s="296"/>
      <c r="B510" s="151"/>
      <c r="C510" s="139">
        <f t="shared" ref="C510:C518" si="244">C509+1</f>
        <v>2</v>
      </c>
      <c r="D510" s="19"/>
      <c r="E510" s="20"/>
      <c r="F510" s="21"/>
      <c r="G510" s="22"/>
      <c r="H510" s="57" t="str">
        <f t="shared" ref="H510:H518" si="245">IF(ISBLANK(G510)," ",(G510+1))</f>
        <v xml:space="preserve"> </v>
      </c>
      <c r="I510" s="22"/>
      <c r="J510" s="58" t="str">
        <f t="shared" ref="J510:J518" si="246">IF(ISBLANK(I510)," ",DATEDIF(G510,I510,"d"))</f>
        <v xml:space="preserve"> </v>
      </c>
      <c r="K510" s="59" t="str">
        <f>IF(ISBLANK(G510)," ",(H510+29))</f>
        <v xml:space="preserve"> </v>
      </c>
      <c r="L510" s="60" t="str">
        <f t="shared" ref="L510:L518" si="247">IF(ISBLANK(D510),IF(ISBLANK(E510)," ",D510+E510),D510+E510)</f>
        <v xml:space="preserve"> </v>
      </c>
      <c r="M510" s="100"/>
      <c r="N510" s="101"/>
      <c r="O510" s="64"/>
      <c r="P510" s="48"/>
      <c r="Q510" s="48"/>
      <c r="R510" s="48"/>
      <c r="S510" s="48"/>
      <c r="T510" s="48"/>
      <c r="U510" s="48"/>
      <c r="V510" s="48"/>
      <c r="W510" s="48"/>
      <c r="X510" s="48"/>
      <c r="Y510" s="48"/>
      <c r="Z510" s="48"/>
      <c r="AA510"/>
      <c r="AB510"/>
    </row>
    <row r="511" spans="1:28" ht="17.100000000000001" customHeight="1" x14ac:dyDescent="0.45">
      <c r="A511" s="296"/>
      <c r="B511" s="151"/>
      <c r="C511" s="139">
        <f t="shared" si="244"/>
        <v>3</v>
      </c>
      <c r="D511" s="19"/>
      <c r="E511" s="20"/>
      <c r="F511" s="21"/>
      <c r="G511" s="116"/>
      <c r="H511" s="57" t="str">
        <f t="shared" si="245"/>
        <v xml:space="preserve"> </v>
      </c>
      <c r="I511" s="22"/>
      <c r="J511" s="58" t="str">
        <f t="shared" si="246"/>
        <v xml:space="preserve"> </v>
      </c>
      <c r="K511" s="59" t="str">
        <f t="shared" ref="K511" si="248">IF(ISBLANK(G511)," ",(H511+29))</f>
        <v xml:space="preserve"> </v>
      </c>
      <c r="L511" s="60" t="str">
        <f t="shared" si="247"/>
        <v xml:space="preserve"> </v>
      </c>
      <c r="M511" s="100"/>
      <c r="N511" s="101"/>
      <c r="O511" s="64"/>
      <c r="P511" s="48"/>
      <c r="Q511" s="48"/>
      <c r="R511" s="48"/>
      <c r="S511" s="48"/>
      <c r="T511" s="48"/>
      <c r="U511" s="48"/>
      <c r="V511" s="48"/>
      <c r="W511" s="48"/>
      <c r="X511" s="48"/>
      <c r="Y511" s="48"/>
      <c r="Z511" s="48"/>
      <c r="AA511"/>
      <c r="AB511"/>
    </row>
    <row r="512" spans="1:28" ht="17.100000000000001" customHeight="1" x14ac:dyDescent="0.45">
      <c r="A512" s="296"/>
      <c r="B512" s="151"/>
      <c r="C512" s="139">
        <f t="shared" si="244"/>
        <v>4</v>
      </c>
      <c r="D512" s="19"/>
      <c r="E512" s="20"/>
      <c r="F512" s="21"/>
      <c r="G512" s="22"/>
      <c r="H512" s="57" t="str">
        <f t="shared" si="245"/>
        <v xml:space="preserve"> </v>
      </c>
      <c r="I512" s="22"/>
      <c r="J512" s="58" t="str">
        <f t="shared" si="246"/>
        <v xml:space="preserve"> </v>
      </c>
      <c r="K512" s="59" t="str">
        <f>IF(ISBLANK(G512)," ",(H512+29))</f>
        <v xml:space="preserve"> </v>
      </c>
      <c r="L512" s="60" t="str">
        <f t="shared" si="247"/>
        <v xml:space="preserve"> </v>
      </c>
      <c r="M512" s="100"/>
      <c r="N512" s="101"/>
      <c r="O512" s="64"/>
      <c r="P512" s="48"/>
      <c r="Q512" s="48"/>
      <c r="R512" s="48"/>
      <c r="S512" s="48"/>
      <c r="T512" s="48"/>
      <c r="U512" s="48"/>
      <c r="V512" s="48"/>
      <c r="W512" s="48"/>
      <c r="X512" s="48"/>
      <c r="Y512" s="48"/>
      <c r="Z512" s="48"/>
      <c r="AA512"/>
      <c r="AB512"/>
    </row>
    <row r="513" spans="1:28" ht="17.100000000000001" customHeight="1" x14ac:dyDescent="0.45">
      <c r="A513" s="296"/>
      <c r="B513" s="151"/>
      <c r="C513" s="139">
        <f t="shared" si="244"/>
        <v>5</v>
      </c>
      <c r="D513" s="19"/>
      <c r="E513" s="20"/>
      <c r="F513" s="21"/>
      <c r="G513" s="22"/>
      <c r="H513" s="57" t="str">
        <f t="shared" si="245"/>
        <v xml:space="preserve"> </v>
      </c>
      <c r="I513" s="22"/>
      <c r="J513" s="58" t="str">
        <f t="shared" si="246"/>
        <v xml:space="preserve"> </v>
      </c>
      <c r="K513" s="59" t="str">
        <f t="shared" ref="K513:K518" si="249">IF(ISBLANK(G513)," ",(H513+29))</f>
        <v xml:space="preserve"> </v>
      </c>
      <c r="L513" s="60" t="str">
        <f t="shared" si="247"/>
        <v xml:space="preserve"> </v>
      </c>
      <c r="M513" s="100"/>
      <c r="N513" s="101"/>
      <c r="O513" s="64"/>
      <c r="P513" s="48"/>
      <c r="Q513" s="48"/>
      <c r="R513" s="48"/>
      <c r="S513" s="48"/>
      <c r="T513" s="48"/>
      <c r="U513" s="48"/>
      <c r="V513" s="48"/>
      <c r="W513" s="48"/>
      <c r="X513" s="48"/>
      <c r="Y513" s="48"/>
      <c r="Z513" s="48"/>
      <c r="AA513"/>
      <c r="AB513"/>
    </row>
    <row r="514" spans="1:28" ht="17.100000000000001" customHeight="1" x14ac:dyDescent="0.45">
      <c r="A514" s="296"/>
      <c r="B514" s="151"/>
      <c r="C514" s="139">
        <f t="shared" si="244"/>
        <v>6</v>
      </c>
      <c r="D514" s="19"/>
      <c r="E514" s="20"/>
      <c r="F514" s="21"/>
      <c r="G514" s="22"/>
      <c r="H514" s="57" t="str">
        <f t="shared" si="245"/>
        <v xml:space="preserve"> </v>
      </c>
      <c r="I514" s="22"/>
      <c r="J514" s="58" t="str">
        <f t="shared" si="246"/>
        <v xml:space="preserve"> </v>
      </c>
      <c r="K514" s="59" t="str">
        <f t="shared" si="249"/>
        <v xml:space="preserve"> </v>
      </c>
      <c r="L514" s="60" t="str">
        <f t="shared" si="247"/>
        <v xml:space="preserve"> </v>
      </c>
      <c r="M514" s="100"/>
      <c r="N514" s="101"/>
      <c r="O514" s="64"/>
      <c r="P514" s="48"/>
      <c r="Q514" s="48"/>
      <c r="R514" s="48"/>
      <c r="S514" s="48"/>
      <c r="T514" s="48"/>
      <c r="U514" s="48"/>
      <c r="V514" s="48"/>
      <c r="W514" s="48"/>
      <c r="X514" s="48"/>
      <c r="Y514" s="48"/>
      <c r="Z514" s="48"/>
      <c r="AA514"/>
      <c r="AB514"/>
    </row>
    <row r="515" spans="1:28" ht="17.100000000000001" customHeight="1" x14ac:dyDescent="0.45">
      <c r="A515" s="296"/>
      <c r="B515" s="151"/>
      <c r="C515" s="139">
        <f t="shared" si="244"/>
        <v>7</v>
      </c>
      <c r="D515" s="19"/>
      <c r="E515" s="20"/>
      <c r="F515" s="21"/>
      <c r="G515" s="22"/>
      <c r="H515" s="57" t="str">
        <f t="shared" si="245"/>
        <v xml:space="preserve"> </v>
      </c>
      <c r="I515" s="22"/>
      <c r="J515" s="58" t="str">
        <f t="shared" si="246"/>
        <v xml:space="preserve"> </v>
      </c>
      <c r="K515" s="59" t="str">
        <f t="shared" si="249"/>
        <v xml:space="preserve"> </v>
      </c>
      <c r="L515" s="60" t="str">
        <f t="shared" si="247"/>
        <v xml:space="preserve"> </v>
      </c>
      <c r="M515" s="100"/>
      <c r="N515" s="101"/>
      <c r="O515" s="64"/>
      <c r="P515" s="48"/>
      <c r="Q515" s="48"/>
      <c r="R515" s="48"/>
      <c r="S515" s="48"/>
      <c r="T515" s="48"/>
      <c r="U515" s="48"/>
      <c r="V515" s="48"/>
      <c r="W515" s="48"/>
      <c r="X515" s="48"/>
      <c r="Y515" s="48"/>
      <c r="Z515" s="48"/>
      <c r="AA515"/>
      <c r="AB515"/>
    </row>
    <row r="516" spans="1:28" ht="17.100000000000001" customHeight="1" x14ac:dyDescent="0.45">
      <c r="A516" s="296"/>
      <c r="B516" s="151"/>
      <c r="C516" s="139">
        <f t="shared" si="244"/>
        <v>8</v>
      </c>
      <c r="D516" s="19"/>
      <c r="E516" s="20"/>
      <c r="F516" s="21"/>
      <c r="G516" s="22"/>
      <c r="H516" s="57" t="str">
        <f t="shared" si="245"/>
        <v xml:space="preserve"> </v>
      </c>
      <c r="I516" s="22"/>
      <c r="J516" s="58" t="str">
        <f t="shared" si="246"/>
        <v xml:space="preserve"> </v>
      </c>
      <c r="K516" s="59" t="str">
        <f t="shared" si="249"/>
        <v xml:space="preserve"> </v>
      </c>
      <c r="L516" s="60" t="str">
        <f t="shared" si="247"/>
        <v xml:space="preserve"> </v>
      </c>
      <c r="M516" s="100"/>
      <c r="N516" s="101"/>
      <c r="O516" s="64"/>
      <c r="P516" s="48"/>
      <c r="Q516" s="48"/>
      <c r="R516" s="48"/>
      <c r="S516" s="48"/>
      <c r="T516" s="48"/>
      <c r="U516" s="48"/>
      <c r="V516" s="48"/>
      <c r="W516" s="48"/>
      <c r="X516" s="48"/>
      <c r="Y516" s="48"/>
      <c r="Z516" s="48"/>
      <c r="AA516"/>
      <c r="AB516"/>
    </row>
    <row r="517" spans="1:28" ht="17.100000000000001" customHeight="1" x14ac:dyDescent="0.45">
      <c r="A517" s="296"/>
      <c r="B517" s="151"/>
      <c r="C517" s="139">
        <f t="shared" si="244"/>
        <v>9</v>
      </c>
      <c r="D517" s="19"/>
      <c r="E517" s="20"/>
      <c r="F517" s="21"/>
      <c r="G517" s="22"/>
      <c r="H517" s="57" t="str">
        <f t="shared" si="245"/>
        <v xml:space="preserve"> </v>
      </c>
      <c r="I517" s="22"/>
      <c r="J517" s="58" t="str">
        <f t="shared" si="246"/>
        <v xml:space="preserve"> </v>
      </c>
      <c r="K517" s="59" t="str">
        <f t="shared" si="249"/>
        <v xml:space="preserve"> </v>
      </c>
      <c r="L517" s="60" t="str">
        <f t="shared" si="247"/>
        <v xml:space="preserve"> </v>
      </c>
      <c r="M517" s="100"/>
      <c r="N517" s="101"/>
      <c r="O517" s="64"/>
      <c r="P517" s="48"/>
      <c r="Q517" s="48"/>
      <c r="R517" s="48"/>
      <c r="S517" s="48"/>
    </row>
    <row r="518" spans="1:28" ht="17.100000000000001" customHeight="1" thickBot="1" x14ac:dyDescent="0.5">
      <c r="A518" s="297"/>
      <c r="B518" s="152"/>
      <c r="C518" s="140">
        <f t="shared" si="244"/>
        <v>10</v>
      </c>
      <c r="D518" s="23"/>
      <c r="E518" s="24"/>
      <c r="F518" s="102"/>
      <c r="G518" s="25"/>
      <c r="H518" s="103" t="str">
        <f t="shared" si="245"/>
        <v xml:space="preserve"> </v>
      </c>
      <c r="I518" s="25"/>
      <c r="J518" s="104" t="str">
        <f t="shared" si="246"/>
        <v xml:space="preserve"> </v>
      </c>
      <c r="K518" s="65" t="str">
        <f t="shared" si="249"/>
        <v xml:space="preserve"> </v>
      </c>
      <c r="L518" s="105" t="str">
        <f t="shared" si="247"/>
        <v xml:space="preserve"> </v>
      </c>
      <c r="M518" s="66"/>
      <c r="N518" s="67"/>
      <c r="O518" s="68"/>
      <c r="P518" s="48"/>
      <c r="Q518" s="48"/>
      <c r="R518" s="48"/>
      <c r="S518" s="48"/>
    </row>
    <row r="519" spans="1:28" ht="55.9" thickBot="1" x14ac:dyDescent="0.5">
      <c r="A519" s="112" t="s">
        <v>65</v>
      </c>
      <c r="B519" s="113" t="s">
        <v>112</v>
      </c>
      <c r="C519" s="114" t="s">
        <v>79</v>
      </c>
      <c r="D519" s="114" t="s">
        <v>107</v>
      </c>
      <c r="E519" s="114" t="s">
        <v>211</v>
      </c>
      <c r="F519" s="114" t="s">
        <v>81</v>
      </c>
      <c r="G519" s="114" t="s">
        <v>32</v>
      </c>
      <c r="H519" s="114" t="s">
        <v>68</v>
      </c>
      <c r="I519" s="114" t="s">
        <v>44</v>
      </c>
      <c r="J519" s="114" t="s">
        <v>33</v>
      </c>
      <c r="K519" s="114" t="s">
        <v>34</v>
      </c>
      <c r="L519" s="114" t="s">
        <v>228</v>
      </c>
      <c r="M519" s="114" t="s">
        <v>229</v>
      </c>
      <c r="N519" s="114" t="s">
        <v>80</v>
      </c>
      <c r="O519" s="115" t="s">
        <v>69</v>
      </c>
      <c r="P519" s="48"/>
    </row>
    <row r="520" spans="1:28" ht="21" customHeight="1" x14ac:dyDescent="0.5">
      <c r="A520" s="81">
        <f>A507+1</f>
        <v>40</v>
      </c>
      <c r="B520" s="181"/>
      <c r="C520" s="174"/>
      <c r="D520" s="85" t="str">
        <f t="shared" ref="D520" si="250">IF(ISBLANK(C520)," ",C520/$K$8)</f>
        <v xml:space="preserve"> </v>
      </c>
      <c r="E520" s="17"/>
      <c r="F520" s="86" t="str">
        <f t="shared" ref="F520" si="251">IF((SUM(L522:L531))&gt;0,SUM(L522:L531)," ")</f>
        <v xml:space="preserve"> </v>
      </c>
      <c r="G520" s="17"/>
      <c r="H520" s="17"/>
      <c r="I520" s="17"/>
      <c r="J520" s="17"/>
      <c r="K520" s="18"/>
      <c r="L520" s="18"/>
      <c r="M520" s="52" t="str">
        <f>IF(ISBLANK(C520)," ",IF(SUM(D522:E531)+SUM(G520:H520)+SUM(J520:L520)&gt;(D520*$K$8*$G$8),(D520*$K$8*$G$8),SUM(D522:E531)+SUM(G520:H520)+SUM(J520:L520)))</f>
        <v xml:space="preserve"> </v>
      </c>
      <c r="N520" s="26"/>
      <c r="O520" s="106" t="str">
        <f>IF(ISBLANK(N520)," ",IF(M520="0,00","0,00",MIN(IF(SUM(750/$O$8*M520)&gt;750,750,SUM(750/$O$8*M520)),N520)))</f>
        <v xml:space="preserve"> </v>
      </c>
      <c r="P520" s="53"/>
    </row>
    <row r="521" spans="1:28" ht="86.1" customHeight="1" x14ac:dyDescent="0.45">
      <c r="A521" s="291" t="s">
        <v>109</v>
      </c>
      <c r="B521" s="120" t="s">
        <v>113</v>
      </c>
      <c r="C521" s="82" t="s">
        <v>115</v>
      </c>
      <c r="D521" s="83" t="s">
        <v>201</v>
      </c>
      <c r="E521" s="83" t="s">
        <v>31</v>
      </c>
      <c r="F521" s="83" t="s">
        <v>35</v>
      </c>
      <c r="G521" s="83" t="s">
        <v>110</v>
      </c>
      <c r="H521" s="83" t="s">
        <v>43</v>
      </c>
      <c r="I521" s="83" t="s">
        <v>82</v>
      </c>
      <c r="J521" s="83" t="s">
        <v>83</v>
      </c>
      <c r="K521" s="84" t="s">
        <v>84</v>
      </c>
      <c r="L521" s="188" t="s">
        <v>229</v>
      </c>
      <c r="M521" s="293" t="s">
        <v>66</v>
      </c>
      <c r="N521" s="294"/>
      <c r="O521" s="295"/>
      <c r="P521" s="48"/>
    </row>
    <row r="522" spans="1:28" ht="17.100000000000001" customHeight="1" x14ac:dyDescent="0.45">
      <c r="A522" s="291"/>
      <c r="B522" s="151"/>
      <c r="C522" s="141">
        <v>1</v>
      </c>
      <c r="D522" s="19"/>
      <c r="E522" s="20"/>
      <c r="F522" s="21"/>
      <c r="G522" s="22"/>
      <c r="H522" s="87" t="str">
        <f t="shared" ref="H522:H531" si="252">IF(ISBLANK(G522)," ",(G522+1))</f>
        <v xml:space="preserve"> </v>
      </c>
      <c r="I522" s="22"/>
      <c r="J522" s="88" t="str">
        <f t="shared" ref="J522:J531" si="253">IF(ISBLANK(I522)," ",DATEDIF(G522,I522,"d"))</f>
        <v xml:space="preserve"> </v>
      </c>
      <c r="K522" s="89" t="str">
        <f t="shared" ref="K522:K531" si="254">IF(ISBLANK(G522)," ",(H522+29))</f>
        <v xml:space="preserve"> </v>
      </c>
      <c r="L522" s="90" t="str">
        <f t="shared" ref="L522:L531" si="255">IF(ISBLANK(D522),IF(ISBLANK(E522)," ",D522+E522),D522+E522)</f>
        <v xml:space="preserve"> </v>
      </c>
      <c r="M522" s="91"/>
      <c r="N522" s="92"/>
      <c r="O522" s="93"/>
      <c r="P522" s="48"/>
      <c r="Q522" s="48"/>
      <c r="R522" s="48"/>
      <c r="S522" s="48"/>
      <c r="T522" s="48"/>
      <c r="U522" s="48"/>
      <c r="V522" s="48"/>
      <c r="W522" s="48"/>
      <c r="X522" s="48"/>
      <c r="Y522" s="48"/>
      <c r="Z522" s="48"/>
      <c r="AA522"/>
      <c r="AB522"/>
    </row>
    <row r="523" spans="1:28" ht="17.100000000000001" customHeight="1" x14ac:dyDescent="0.45">
      <c r="A523" s="291"/>
      <c r="B523" s="151"/>
      <c r="C523" s="141">
        <f t="shared" ref="C523:C531" si="256">C522+1</f>
        <v>2</v>
      </c>
      <c r="D523" s="19"/>
      <c r="E523" s="20"/>
      <c r="F523" s="21"/>
      <c r="G523" s="22"/>
      <c r="H523" s="87" t="str">
        <f t="shared" si="252"/>
        <v xml:space="preserve"> </v>
      </c>
      <c r="I523" s="22"/>
      <c r="J523" s="88" t="str">
        <f t="shared" si="253"/>
        <v xml:space="preserve"> </v>
      </c>
      <c r="K523" s="89" t="str">
        <f t="shared" si="254"/>
        <v xml:space="preserve"> </v>
      </c>
      <c r="L523" s="90" t="str">
        <f t="shared" si="255"/>
        <v xml:space="preserve"> </v>
      </c>
      <c r="M523" s="107"/>
      <c r="N523" s="108"/>
      <c r="O523" s="94"/>
      <c r="P523" s="48"/>
      <c r="Q523" s="48"/>
      <c r="R523" s="48"/>
      <c r="S523" s="48"/>
      <c r="T523" s="48"/>
      <c r="U523" s="48"/>
      <c r="V523" s="48"/>
      <c r="W523" s="48"/>
      <c r="X523" s="48"/>
      <c r="Y523" s="48"/>
      <c r="Z523" s="48"/>
      <c r="AA523"/>
      <c r="AB523"/>
    </row>
    <row r="524" spans="1:28" ht="17.100000000000001" customHeight="1" x14ac:dyDescent="0.45">
      <c r="A524" s="291"/>
      <c r="B524" s="151"/>
      <c r="C524" s="141">
        <f t="shared" si="256"/>
        <v>3</v>
      </c>
      <c r="D524" s="19"/>
      <c r="E524" s="20"/>
      <c r="F524" s="21"/>
      <c r="G524" s="22"/>
      <c r="H524" s="87" t="str">
        <f t="shared" si="252"/>
        <v xml:space="preserve"> </v>
      </c>
      <c r="I524" s="22"/>
      <c r="J524" s="88" t="str">
        <f t="shared" si="253"/>
        <v xml:space="preserve"> </v>
      </c>
      <c r="K524" s="89" t="str">
        <f t="shared" si="254"/>
        <v xml:space="preserve"> </v>
      </c>
      <c r="L524" s="90" t="str">
        <f t="shared" si="255"/>
        <v xml:space="preserve"> </v>
      </c>
      <c r="M524" s="107"/>
      <c r="N524" s="108"/>
      <c r="O524" s="94"/>
      <c r="P524" s="48"/>
      <c r="Q524" s="48"/>
      <c r="R524" s="48"/>
      <c r="S524" s="48"/>
      <c r="T524" s="48"/>
      <c r="U524" s="48"/>
      <c r="V524" s="48"/>
      <c r="W524" s="48"/>
      <c r="X524" s="48"/>
      <c r="Y524" s="48"/>
      <c r="Z524" s="48"/>
      <c r="AA524"/>
      <c r="AB524"/>
    </row>
    <row r="525" spans="1:28" ht="17.100000000000001" customHeight="1" x14ac:dyDescent="0.45">
      <c r="A525" s="291"/>
      <c r="B525" s="151"/>
      <c r="C525" s="141">
        <f t="shared" si="256"/>
        <v>4</v>
      </c>
      <c r="D525" s="19"/>
      <c r="E525" s="20"/>
      <c r="F525" s="21"/>
      <c r="G525" s="22"/>
      <c r="H525" s="87" t="str">
        <f t="shared" si="252"/>
        <v xml:space="preserve"> </v>
      </c>
      <c r="I525" s="22"/>
      <c r="J525" s="88" t="str">
        <f t="shared" si="253"/>
        <v xml:space="preserve"> </v>
      </c>
      <c r="K525" s="89" t="str">
        <f t="shared" si="254"/>
        <v xml:space="preserve"> </v>
      </c>
      <c r="L525" s="90" t="str">
        <f t="shared" si="255"/>
        <v xml:space="preserve"> </v>
      </c>
      <c r="M525" s="107"/>
      <c r="N525" s="108"/>
      <c r="O525" s="94"/>
      <c r="P525" s="48"/>
      <c r="Q525" s="48"/>
      <c r="R525" s="48"/>
      <c r="S525" s="48"/>
      <c r="T525" s="48"/>
      <c r="U525" s="48"/>
      <c r="V525" s="48"/>
      <c r="W525" s="48"/>
      <c r="X525" s="48"/>
      <c r="Y525" s="48"/>
      <c r="Z525" s="48"/>
      <c r="AA525"/>
      <c r="AB525"/>
    </row>
    <row r="526" spans="1:28" ht="17.100000000000001" customHeight="1" x14ac:dyDescent="0.45">
      <c r="A526" s="291"/>
      <c r="B526" s="151"/>
      <c r="C526" s="141">
        <f t="shared" si="256"/>
        <v>5</v>
      </c>
      <c r="D526" s="19"/>
      <c r="E526" s="20"/>
      <c r="F526" s="21"/>
      <c r="G526" s="22"/>
      <c r="H526" s="87" t="str">
        <f t="shared" si="252"/>
        <v xml:space="preserve"> </v>
      </c>
      <c r="I526" s="22"/>
      <c r="J526" s="88" t="str">
        <f t="shared" si="253"/>
        <v xml:space="preserve"> </v>
      </c>
      <c r="K526" s="89" t="str">
        <f t="shared" si="254"/>
        <v xml:space="preserve"> </v>
      </c>
      <c r="L526" s="90" t="str">
        <f t="shared" si="255"/>
        <v xml:space="preserve"> </v>
      </c>
      <c r="M526" s="107"/>
      <c r="N526" s="108"/>
      <c r="O526" s="94"/>
      <c r="P526" s="48"/>
      <c r="Q526" s="48"/>
      <c r="R526" s="48"/>
      <c r="S526" s="48"/>
      <c r="T526" s="48"/>
      <c r="U526" s="48"/>
      <c r="V526" s="48"/>
      <c r="W526" s="48"/>
      <c r="X526" s="48"/>
      <c r="Y526" s="48"/>
      <c r="Z526" s="48"/>
      <c r="AA526"/>
      <c r="AB526"/>
    </row>
    <row r="527" spans="1:28" ht="17.100000000000001" customHeight="1" x14ac:dyDescent="0.45">
      <c r="A527" s="291"/>
      <c r="B527" s="151"/>
      <c r="C527" s="141">
        <f t="shared" si="256"/>
        <v>6</v>
      </c>
      <c r="D527" s="19"/>
      <c r="E527" s="20"/>
      <c r="F527" s="21"/>
      <c r="G527" s="22"/>
      <c r="H527" s="87" t="str">
        <f t="shared" si="252"/>
        <v xml:space="preserve"> </v>
      </c>
      <c r="I527" s="22"/>
      <c r="J527" s="88" t="str">
        <f t="shared" si="253"/>
        <v xml:space="preserve"> </v>
      </c>
      <c r="K527" s="89" t="str">
        <f t="shared" si="254"/>
        <v xml:space="preserve"> </v>
      </c>
      <c r="L527" s="90" t="str">
        <f t="shared" si="255"/>
        <v xml:space="preserve"> </v>
      </c>
      <c r="M527" s="107"/>
      <c r="N527" s="108"/>
      <c r="O527" s="94"/>
      <c r="P527" s="48"/>
      <c r="Q527" s="48"/>
      <c r="R527" s="48"/>
      <c r="S527" s="48"/>
      <c r="T527" s="48"/>
      <c r="U527" s="48"/>
      <c r="V527" s="48"/>
      <c r="W527" s="48"/>
      <c r="X527" s="48"/>
      <c r="Y527" s="48"/>
      <c r="Z527" s="48"/>
      <c r="AA527"/>
      <c r="AB527"/>
    </row>
    <row r="528" spans="1:28" ht="17.100000000000001" customHeight="1" x14ac:dyDescent="0.45">
      <c r="A528" s="291"/>
      <c r="B528" s="151"/>
      <c r="C528" s="141">
        <f t="shared" si="256"/>
        <v>7</v>
      </c>
      <c r="D528" s="19"/>
      <c r="E528" s="20"/>
      <c r="F528" s="21"/>
      <c r="G528" s="22"/>
      <c r="H528" s="87" t="str">
        <f t="shared" si="252"/>
        <v xml:space="preserve"> </v>
      </c>
      <c r="I528" s="22"/>
      <c r="J528" s="88" t="str">
        <f t="shared" si="253"/>
        <v xml:space="preserve"> </v>
      </c>
      <c r="K528" s="89" t="str">
        <f t="shared" si="254"/>
        <v xml:space="preserve"> </v>
      </c>
      <c r="L528" s="90" t="str">
        <f t="shared" si="255"/>
        <v xml:space="preserve"> </v>
      </c>
      <c r="M528" s="107"/>
      <c r="N528" s="108"/>
      <c r="O528" s="94"/>
      <c r="P528" s="48"/>
      <c r="Q528" s="48"/>
      <c r="R528" s="48"/>
      <c r="S528" s="48"/>
      <c r="T528" s="48"/>
      <c r="U528" s="48"/>
      <c r="V528" s="48"/>
      <c r="W528" s="48"/>
      <c r="X528" s="48"/>
      <c r="Y528" s="48"/>
      <c r="Z528" s="48"/>
      <c r="AA528"/>
      <c r="AB528"/>
    </row>
    <row r="529" spans="1:28" ht="17.100000000000001" customHeight="1" x14ac:dyDescent="0.45">
      <c r="A529" s="291"/>
      <c r="B529" s="151"/>
      <c r="C529" s="141">
        <f t="shared" si="256"/>
        <v>8</v>
      </c>
      <c r="D529" s="19"/>
      <c r="E529" s="20"/>
      <c r="F529" s="21"/>
      <c r="G529" s="22"/>
      <c r="H529" s="87" t="str">
        <f t="shared" si="252"/>
        <v xml:space="preserve"> </v>
      </c>
      <c r="I529" s="22"/>
      <c r="J529" s="88" t="str">
        <f t="shared" si="253"/>
        <v xml:space="preserve"> </v>
      </c>
      <c r="K529" s="89" t="str">
        <f t="shared" si="254"/>
        <v xml:space="preserve"> </v>
      </c>
      <c r="L529" s="90" t="str">
        <f t="shared" si="255"/>
        <v xml:space="preserve"> </v>
      </c>
      <c r="M529" s="107"/>
      <c r="N529" s="108"/>
      <c r="O529" s="94"/>
      <c r="P529" s="48"/>
      <c r="Q529" s="48"/>
      <c r="R529" s="48"/>
      <c r="S529" s="48"/>
      <c r="T529" s="48"/>
      <c r="U529" s="48"/>
      <c r="V529" s="48"/>
      <c r="W529" s="48"/>
      <c r="X529" s="48"/>
      <c r="Y529" s="48"/>
      <c r="Z529" s="48"/>
      <c r="AA529"/>
      <c r="AB529"/>
    </row>
    <row r="530" spans="1:28" ht="17.100000000000001" customHeight="1" x14ac:dyDescent="0.45">
      <c r="A530" s="291"/>
      <c r="B530" s="151"/>
      <c r="C530" s="141">
        <f t="shared" si="256"/>
        <v>9</v>
      </c>
      <c r="D530" s="19"/>
      <c r="E530" s="20"/>
      <c r="F530" s="21"/>
      <c r="G530" s="22"/>
      <c r="H530" s="87" t="str">
        <f t="shared" si="252"/>
        <v xml:space="preserve"> </v>
      </c>
      <c r="I530" s="22"/>
      <c r="J530" s="88" t="str">
        <f t="shared" si="253"/>
        <v xml:space="preserve"> </v>
      </c>
      <c r="K530" s="89" t="str">
        <f t="shared" si="254"/>
        <v xml:space="preserve"> </v>
      </c>
      <c r="L530" s="90" t="str">
        <f t="shared" si="255"/>
        <v xml:space="preserve"> </v>
      </c>
      <c r="M530" s="107"/>
      <c r="N530" s="108"/>
      <c r="O530" s="94"/>
      <c r="P530" s="48"/>
      <c r="Q530" s="48"/>
      <c r="R530" s="48"/>
      <c r="S530" s="48"/>
    </row>
    <row r="531" spans="1:28" ht="17.100000000000001" customHeight="1" thickBot="1" x14ac:dyDescent="0.5">
      <c r="A531" s="292"/>
      <c r="B531" s="152"/>
      <c r="C531" s="142">
        <f t="shared" si="256"/>
        <v>10</v>
      </c>
      <c r="D531" s="23"/>
      <c r="E531" s="24"/>
      <c r="F531" s="102"/>
      <c r="G531" s="25"/>
      <c r="H531" s="109" t="str">
        <f t="shared" si="252"/>
        <v xml:space="preserve"> </v>
      </c>
      <c r="I531" s="25"/>
      <c r="J531" s="110" t="str">
        <f t="shared" si="253"/>
        <v xml:space="preserve"> </v>
      </c>
      <c r="K531" s="95" t="str">
        <f t="shared" si="254"/>
        <v xml:space="preserve"> </v>
      </c>
      <c r="L531" s="111" t="str">
        <f t="shared" si="255"/>
        <v xml:space="preserve"> </v>
      </c>
      <c r="M531" s="96"/>
      <c r="N531" s="97"/>
      <c r="O531" s="98"/>
      <c r="P531" s="48"/>
      <c r="Q531" s="48"/>
      <c r="R531" s="48"/>
      <c r="S531" s="48"/>
    </row>
    <row r="532" spans="1:28" ht="55.9" thickBot="1" x14ac:dyDescent="0.5">
      <c r="A532" s="112" t="s">
        <v>65</v>
      </c>
      <c r="B532" s="113" t="s">
        <v>112</v>
      </c>
      <c r="C532" s="114" t="s">
        <v>79</v>
      </c>
      <c r="D532" s="114" t="s">
        <v>107</v>
      </c>
      <c r="E532" s="114" t="s">
        <v>211</v>
      </c>
      <c r="F532" s="114" t="s">
        <v>81</v>
      </c>
      <c r="G532" s="114" t="s">
        <v>32</v>
      </c>
      <c r="H532" s="114" t="s">
        <v>68</v>
      </c>
      <c r="I532" s="114" t="s">
        <v>44</v>
      </c>
      <c r="J532" s="114" t="s">
        <v>33</v>
      </c>
      <c r="K532" s="114" t="s">
        <v>34</v>
      </c>
      <c r="L532" s="114" t="s">
        <v>228</v>
      </c>
      <c r="M532" s="114" t="s">
        <v>229</v>
      </c>
      <c r="N532" s="114" t="s">
        <v>80</v>
      </c>
      <c r="O532" s="115" t="s">
        <v>69</v>
      </c>
      <c r="P532" s="48"/>
    </row>
    <row r="533" spans="1:28" ht="21" customHeight="1" x14ac:dyDescent="0.5">
      <c r="A533" s="49">
        <f>A520+1</f>
        <v>41</v>
      </c>
      <c r="B533" s="181"/>
      <c r="C533" s="174"/>
      <c r="D533" s="50" t="str">
        <f>IF(ISBLANK(C533)," ",C533/$K$8)</f>
        <v xml:space="preserve"> </v>
      </c>
      <c r="E533" s="17"/>
      <c r="F533" s="51" t="str">
        <f>IF((SUM(L535:L544))&gt;0,SUM(L535:L544)," ")</f>
        <v xml:space="preserve"> </v>
      </c>
      <c r="G533" s="17"/>
      <c r="H533" s="17"/>
      <c r="I533" s="17"/>
      <c r="J533" s="17"/>
      <c r="K533" s="18"/>
      <c r="L533" s="18"/>
      <c r="M533" s="52" t="str">
        <f>IF(ISBLANK(C533)," ",IF(SUM(D535:E544)+SUM(G533:H533)+SUM(J533:L533)&gt;(D533*$K$8*$G$8),(D533*$K$8*$G$8),SUM(D535:E544)+SUM(G533:H533)+SUM(J533:L533)))</f>
        <v xml:space="preserve"> </v>
      </c>
      <c r="N533" s="26"/>
      <c r="O533" s="99" t="str">
        <f>IF(ISBLANK(N533)," ",IF(M533="0,00","0,00",MIN(IF(SUM(750/$O$8*M533)&gt;750,750,SUM(750/$O$8*M533)),N533)))</f>
        <v xml:space="preserve"> </v>
      </c>
      <c r="P533" s="53"/>
    </row>
    <row r="534" spans="1:28" ht="86.1" customHeight="1" x14ac:dyDescent="0.45">
      <c r="A534" s="296" t="s">
        <v>109</v>
      </c>
      <c r="B534" s="146" t="s">
        <v>113</v>
      </c>
      <c r="C534" s="54" t="s">
        <v>115</v>
      </c>
      <c r="D534" s="55" t="s">
        <v>201</v>
      </c>
      <c r="E534" s="55" t="s">
        <v>31</v>
      </c>
      <c r="F534" s="55" t="s">
        <v>35</v>
      </c>
      <c r="G534" s="55" t="s">
        <v>110</v>
      </c>
      <c r="H534" s="55" t="s">
        <v>43</v>
      </c>
      <c r="I534" s="55" t="s">
        <v>82</v>
      </c>
      <c r="J534" s="55" t="s">
        <v>83</v>
      </c>
      <c r="K534" s="56" t="s">
        <v>84</v>
      </c>
      <c r="L534" s="187" t="s">
        <v>229</v>
      </c>
      <c r="M534" s="298" t="s">
        <v>66</v>
      </c>
      <c r="N534" s="299"/>
      <c r="O534" s="300"/>
      <c r="P534" s="48"/>
    </row>
    <row r="535" spans="1:28" ht="17.100000000000001" customHeight="1" x14ac:dyDescent="0.45">
      <c r="A535" s="296"/>
      <c r="B535" s="151"/>
      <c r="C535" s="139">
        <v>1</v>
      </c>
      <c r="D535" s="19"/>
      <c r="E535" s="20"/>
      <c r="F535" s="21"/>
      <c r="G535" s="22"/>
      <c r="H535" s="57" t="str">
        <f>IF(ISBLANK(G535)," ",(G535+1))</f>
        <v xml:space="preserve"> </v>
      </c>
      <c r="I535" s="22"/>
      <c r="J535" s="58" t="str">
        <f>IF(ISBLANK(I535)," ",DATEDIF(G535,I535,"d"))</f>
        <v xml:space="preserve"> </v>
      </c>
      <c r="K535" s="59" t="str">
        <f>IF(ISBLANK(G535)," ",(H535+29))</f>
        <v xml:space="preserve"> </v>
      </c>
      <c r="L535" s="60" t="str">
        <f>IF(ISBLANK(D535),IF(ISBLANK(E535)," ",D535+E535),D535+E535)</f>
        <v xml:space="preserve"> </v>
      </c>
      <c r="M535" s="61"/>
      <c r="N535" s="62"/>
      <c r="O535" s="63"/>
      <c r="P535" s="48"/>
      <c r="Q535" s="48"/>
      <c r="R535" s="48"/>
      <c r="S535" s="48"/>
      <c r="T535" s="48"/>
      <c r="U535" s="48"/>
      <c r="V535" s="48"/>
      <c r="W535" s="48"/>
      <c r="X535" s="48"/>
      <c r="Y535" s="48"/>
      <c r="Z535" s="48"/>
      <c r="AA535"/>
      <c r="AB535"/>
    </row>
    <row r="536" spans="1:28" ht="17.100000000000001" customHeight="1" x14ac:dyDescent="0.45">
      <c r="A536" s="296"/>
      <c r="B536" s="151"/>
      <c r="C536" s="139">
        <f t="shared" ref="C536:C544" si="257">C535+1</f>
        <v>2</v>
      </c>
      <c r="D536" s="19"/>
      <c r="E536" s="20"/>
      <c r="F536" s="21"/>
      <c r="G536" s="22"/>
      <c r="H536" s="57" t="str">
        <f t="shared" ref="H536:H544" si="258">IF(ISBLANK(G536)," ",(G536+1))</f>
        <v xml:space="preserve"> </v>
      </c>
      <c r="I536" s="22"/>
      <c r="J536" s="58" t="str">
        <f t="shared" ref="J536:J544" si="259">IF(ISBLANK(I536)," ",DATEDIF(G536,I536,"d"))</f>
        <v xml:space="preserve"> </v>
      </c>
      <c r="K536" s="59" t="str">
        <f>IF(ISBLANK(G536)," ",(H536+29))</f>
        <v xml:space="preserve"> </v>
      </c>
      <c r="L536" s="60" t="str">
        <f t="shared" ref="L536:L544" si="260">IF(ISBLANK(D536),IF(ISBLANK(E536)," ",D536+E536),D536+E536)</f>
        <v xml:space="preserve"> </v>
      </c>
      <c r="M536" s="100"/>
      <c r="N536" s="101"/>
      <c r="O536" s="64"/>
      <c r="P536" s="48"/>
      <c r="Q536" s="48"/>
      <c r="R536" s="48"/>
      <c r="S536" s="48"/>
      <c r="T536" s="48"/>
      <c r="U536" s="48"/>
      <c r="V536" s="48"/>
      <c r="W536" s="48"/>
      <c r="X536" s="48"/>
      <c r="Y536" s="48"/>
      <c r="Z536" s="48"/>
      <c r="AA536"/>
      <c r="AB536"/>
    </row>
    <row r="537" spans="1:28" ht="17.100000000000001" customHeight="1" x14ac:dyDescent="0.45">
      <c r="A537" s="296"/>
      <c r="B537" s="151"/>
      <c r="C537" s="139">
        <f t="shared" si="257"/>
        <v>3</v>
      </c>
      <c r="D537" s="19"/>
      <c r="E537" s="20"/>
      <c r="F537" s="21"/>
      <c r="G537" s="116"/>
      <c r="H537" s="57" t="str">
        <f t="shared" si="258"/>
        <v xml:space="preserve"> </v>
      </c>
      <c r="I537" s="22"/>
      <c r="J537" s="58" t="str">
        <f t="shared" si="259"/>
        <v xml:space="preserve"> </v>
      </c>
      <c r="K537" s="59" t="str">
        <f t="shared" ref="K537" si="261">IF(ISBLANK(G537)," ",(H537+29))</f>
        <v xml:space="preserve"> </v>
      </c>
      <c r="L537" s="60" t="str">
        <f t="shared" si="260"/>
        <v xml:space="preserve"> </v>
      </c>
      <c r="M537" s="100"/>
      <c r="N537" s="101"/>
      <c r="O537" s="64"/>
      <c r="P537" s="48"/>
      <c r="Q537" s="48"/>
      <c r="R537" s="48"/>
      <c r="S537" s="48"/>
      <c r="T537" s="48"/>
      <c r="U537" s="48"/>
      <c r="V537" s="48"/>
      <c r="W537" s="48"/>
      <c r="X537" s="48"/>
      <c r="Y537" s="48"/>
      <c r="Z537" s="48"/>
      <c r="AA537"/>
      <c r="AB537"/>
    </row>
    <row r="538" spans="1:28" ht="17.100000000000001" customHeight="1" x14ac:dyDescent="0.45">
      <c r="A538" s="296"/>
      <c r="B538" s="151"/>
      <c r="C538" s="139">
        <f t="shared" si="257"/>
        <v>4</v>
      </c>
      <c r="D538" s="19"/>
      <c r="E538" s="20"/>
      <c r="F538" s="21"/>
      <c r="G538" s="22"/>
      <c r="H538" s="57" t="str">
        <f t="shared" si="258"/>
        <v xml:space="preserve"> </v>
      </c>
      <c r="I538" s="22"/>
      <c r="J538" s="58" t="str">
        <f t="shared" si="259"/>
        <v xml:space="preserve"> </v>
      </c>
      <c r="K538" s="59" t="str">
        <f>IF(ISBLANK(G538)," ",(H538+29))</f>
        <v xml:space="preserve"> </v>
      </c>
      <c r="L538" s="60" t="str">
        <f t="shared" si="260"/>
        <v xml:space="preserve"> </v>
      </c>
      <c r="M538" s="100"/>
      <c r="N538" s="101"/>
      <c r="O538" s="64"/>
      <c r="P538" s="48"/>
      <c r="Q538" s="48"/>
      <c r="R538" s="48"/>
      <c r="S538" s="48"/>
      <c r="T538" s="48"/>
      <c r="U538" s="48"/>
      <c r="V538" s="48"/>
      <c r="W538" s="48"/>
      <c r="X538" s="48"/>
      <c r="Y538" s="48"/>
      <c r="Z538" s="48"/>
      <c r="AA538"/>
      <c r="AB538"/>
    </row>
    <row r="539" spans="1:28" ht="17.100000000000001" customHeight="1" x14ac:dyDescent="0.45">
      <c r="A539" s="296"/>
      <c r="B539" s="151"/>
      <c r="C539" s="139">
        <f t="shared" si="257"/>
        <v>5</v>
      </c>
      <c r="D539" s="19"/>
      <c r="E539" s="20"/>
      <c r="F539" s="21"/>
      <c r="G539" s="22"/>
      <c r="H539" s="57" t="str">
        <f t="shared" si="258"/>
        <v xml:space="preserve"> </v>
      </c>
      <c r="I539" s="22"/>
      <c r="J539" s="58" t="str">
        <f t="shared" si="259"/>
        <v xml:space="preserve"> </v>
      </c>
      <c r="K539" s="59" t="str">
        <f t="shared" ref="K539:K544" si="262">IF(ISBLANK(G539)," ",(H539+29))</f>
        <v xml:space="preserve"> </v>
      </c>
      <c r="L539" s="60" t="str">
        <f t="shared" si="260"/>
        <v xml:space="preserve"> </v>
      </c>
      <c r="M539" s="100"/>
      <c r="N539" s="101"/>
      <c r="O539" s="64"/>
      <c r="P539" s="48"/>
      <c r="Q539" s="48"/>
      <c r="R539" s="48"/>
      <c r="S539" s="48"/>
      <c r="T539" s="48"/>
      <c r="U539" s="48"/>
      <c r="V539" s="48"/>
      <c r="W539" s="48"/>
      <c r="X539" s="48"/>
      <c r="Y539" s="48"/>
      <c r="Z539" s="48"/>
      <c r="AA539"/>
      <c r="AB539"/>
    </row>
    <row r="540" spans="1:28" ht="17.100000000000001" customHeight="1" x14ac:dyDescent="0.45">
      <c r="A540" s="296"/>
      <c r="B540" s="151"/>
      <c r="C540" s="139">
        <f t="shared" si="257"/>
        <v>6</v>
      </c>
      <c r="D540" s="19"/>
      <c r="E540" s="20"/>
      <c r="F540" s="21"/>
      <c r="G540" s="22"/>
      <c r="H540" s="57" t="str">
        <f t="shared" si="258"/>
        <v xml:space="preserve"> </v>
      </c>
      <c r="I540" s="22"/>
      <c r="J540" s="58" t="str">
        <f t="shared" si="259"/>
        <v xml:space="preserve"> </v>
      </c>
      <c r="K540" s="59" t="str">
        <f t="shared" si="262"/>
        <v xml:space="preserve"> </v>
      </c>
      <c r="L540" s="60" t="str">
        <f t="shared" si="260"/>
        <v xml:space="preserve"> </v>
      </c>
      <c r="M540" s="100"/>
      <c r="N540" s="101"/>
      <c r="O540" s="64"/>
      <c r="P540" s="48"/>
      <c r="Q540" s="48"/>
      <c r="R540" s="48"/>
      <c r="S540" s="48"/>
      <c r="T540" s="48"/>
      <c r="U540" s="48"/>
      <c r="V540" s="48"/>
      <c r="W540" s="48"/>
      <c r="X540" s="48"/>
      <c r="Y540" s="48"/>
      <c r="Z540" s="48"/>
      <c r="AA540"/>
      <c r="AB540"/>
    </row>
    <row r="541" spans="1:28" ht="17.100000000000001" customHeight="1" x14ac:dyDescent="0.45">
      <c r="A541" s="296"/>
      <c r="B541" s="151"/>
      <c r="C541" s="139">
        <f t="shared" si="257"/>
        <v>7</v>
      </c>
      <c r="D541" s="19"/>
      <c r="E541" s="20"/>
      <c r="F541" s="21"/>
      <c r="G541" s="22"/>
      <c r="H541" s="57" t="str">
        <f t="shared" si="258"/>
        <v xml:space="preserve"> </v>
      </c>
      <c r="I541" s="22"/>
      <c r="J541" s="58" t="str">
        <f t="shared" si="259"/>
        <v xml:space="preserve"> </v>
      </c>
      <c r="K541" s="59" t="str">
        <f t="shared" si="262"/>
        <v xml:space="preserve"> </v>
      </c>
      <c r="L541" s="60" t="str">
        <f t="shared" si="260"/>
        <v xml:space="preserve"> </v>
      </c>
      <c r="M541" s="100"/>
      <c r="N541" s="101"/>
      <c r="O541" s="64"/>
      <c r="P541" s="48"/>
      <c r="Q541" s="48"/>
      <c r="R541" s="48"/>
      <c r="S541" s="48"/>
      <c r="T541" s="48"/>
      <c r="U541" s="48"/>
      <c r="V541" s="48"/>
      <c r="W541" s="48"/>
      <c r="X541" s="48"/>
      <c r="Y541" s="48"/>
      <c r="Z541" s="48"/>
      <c r="AA541"/>
      <c r="AB541"/>
    </row>
    <row r="542" spans="1:28" ht="17.100000000000001" customHeight="1" x14ac:dyDescent="0.45">
      <c r="A542" s="296"/>
      <c r="B542" s="151"/>
      <c r="C542" s="139">
        <f t="shared" si="257"/>
        <v>8</v>
      </c>
      <c r="D542" s="19"/>
      <c r="E542" s="20"/>
      <c r="F542" s="21"/>
      <c r="G542" s="22"/>
      <c r="H542" s="57" t="str">
        <f t="shared" si="258"/>
        <v xml:space="preserve"> </v>
      </c>
      <c r="I542" s="22"/>
      <c r="J542" s="58" t="str">
        <f t="shared" si="259"/>
        <v xml:space="preserve"> </v>
      </c>
      <c r="K542" s="59" t="str">
        <f t="shared" si="262"/>
        <v xml:space="preserve"> </v>
      </c>
      <c r="L542" s="60" t="str">
        <f t="shared" si="260"/>
        <v xml:space="preserve"> </v>
      </c>
      <c r="M542" s="100"/>
      <c r="N542" s="101"/>
      <c r="O542" s="64"/>
      <c r="P542" s="48"/>
      <c r="Q542" s="48"/>
      <c r="R542" s="48"/>
      <c r="S542" s="48"/>
      <c r="T542" s="48"/>
      <c r="U542" s="48"/>
      <c r="V542" s="48"/>
      <c r="W542" s="48"/>
      <c r="X542" s="48"/>
      <c r="Y542" s="48"/>
      <c r="Z542" s="48"/>
      <c r="AA542"/>
      <c r="AB542"/>
    </row>
    <row r="543" spans="1:28" ht="17.100000000000001" customHeight="1" x14ac:dyDescent="0.45">
      <c r="A543" s="296"/>
      <c r="B543" s="151"/>
      <c r="C543" s="139">
        <f t="shared" si="257"/>
        <v>9</v>
      </c>
      <c r="D543" s="19"/>
      <c r="E543" s="20"/>
      <c r="F543" s="21"/>
      <c r="G543" s="22"/>
      <c r="H543" s="57" t="str">
        <f t="shared" si="258"/>
        <v xml:space="preserve"> </v>
      </c>
      <c r="I543" s="22"/>
      <c r="J543" s="58" t="str">
        <f t="shared" si="259"/>
        <v xml:space="preserve"> </v>
      </c>
      <c r="K543" s="59" t="str">
        <f t="shared" si="262"/>
        <v xml:space="preserve"> </v>
      </c>
      <c r="L543" s="60" t="str">
        <f t="shared" si="260"/>
        <v xml:space="preserve"> </v>
      </c>
      <c r="M543" s="100"/>
      <c r="N543" s="101"/>
      <c r="O543" s="64"/>
      <c r="P543" s="48"/>
      <c r="Q543" s="48"/>
      <c r="R543" s="48"/>
      <c r="S543" s="48"/>
    </row>
    <row r="544" spans="1:28" ht="17.100000000000001" customHeight="1" thickBot="1" x14ac:dyDescent="0.5">
      <c r="A544" s="297"/>
      <c r="B544" s="152"/>
      <c r="C544" s="140">
        <f t="shared" si="257"/>
        <v>10</v>
      </c>
      <c r="D544" s="23"/>
      <c r="E544" s="24"/>
      <c r="F544" s="102"/>
      <c r="G544" s="25"/>
      <c r="H544" s="103" t="str">
        <f t="shared" si="258"/>
        <v xml:space="preserve"> </v>
      </c>
      <c r="I544" s="25"/>
      <c r="J544" s="104" t="str">
        <f t="shared" si="259"/>
        <v xml:space="preserve"> </v>
      </c>
      <c r="K544" s="65" t="str">
        <f t="shared" si="262"/>
        <v xml:space="preserve"> </v>
      </c>
      <c r="L544" s="105" t="str">
        <f t="shared" si="260"/>
        <v xml:space="preserve"> </v>
      </c>
      <c r="M544" s="66"/>
      <c r="N544" s="67"/>
      <c r="O544" s="68"/>
      <c r="P544" s="48"/>
      <c r="Q544" s="48"/>
      <c r="R544" s="48"/>
      <c r="S544" s="48"/>
    </row>
    <row r="545" spans="1:28" ht="55.9" thickBot="1" x14ac:dyDescent="0.5">
      <c r="A545" s="112" t="s">
        <v>65</v>
      </c>
      <c r="B545" s="113" t="s">
        <v>112</v>
      </c>
      <c r="C545" s="114" t="s">
        <v>79</v>
      </c>
      <c r="D545" s="114" t="s">
        <v>107</v>
      </c>
      <c r="E545" s="114" t="s">
        <v>211</v>
      </c>
      <c r="F545" s="114" t="s">
        <v>81</v>
      </c>
      <c r="G545" s="114" t="s">
        <v>32</v>
      </c>
      <c r="H545" s="114" t="s">
        <v>68</v>
      </c>
      <c r="I545" s="114" t="s">
        <v>44</v>
      </c>
      <c r="J545" s="114" t="s">
        <v>33</v>
      </c>
      <c r="K545" s="114" t="s">
        <v>34</v>
      </c>
      <c r="L545" s="114" t="s">
        <v>228</v>
      </c>
      <c r="M545" s="114" t="s">
        <v>229</v>
      </c>
      <c r="N545" s="114" t="s">
        <v>80</v>
      </c>
      <c r="O545" s="115" t="s">
        <v>69</v>
      </c>
      <c r="P545" s="48"/>
    </row>
    <row r="546" spans="1:28" ht="21" customHeight="1" x14ac:dyDescent="0.5">
      <c r="A546" s="81">
        <f>A533+1</f>
        <v>42</v>
      </c>
      <c r="B546" s="181"/>
      <c r="C546" s="174"/>
      <c r="D546" s="85" t="str">
        <f t="shared" ref="D546" si="263">IF(ISBLANK(C546)," ",C546/$K$8)</f>
        <v xml:space="preserve"> </v>
      </c>
      <c r="E546" s="17"/>
      <c r="F546" s="86" t="str">
        <f t="shared" ref="F546" si="264">IF((SUM(L548:L557))&gt;0,SUM(L548:L557)," ")</f>
        <v xml:space="preserve"> </v>
      </c>
      <c r="G546" s="17"/>
      <c r="H546" s="17"/>
      <c r="I546" s="17"/>
      <c r="J546" s="17"/>
      <c r="K546" s="18"/>
      <c r="L546" s="18"/>
      <c r="M546" s="52" t="str">
        <f>IF(ISBLANK(C546)," ",IF(SUM(D548:E557)+SUM(G546:H546)+SUM(J546:L546)&gt;(D546*$K$8*$G$8),(D546*$K$8*$G$8),SUM(D548:E557)+SUM(G546:H546)+SUM(J546:L546)))</f>
        <v xml:space="preserve"> </v>
      </c>
      <c r="N546" s="26"/>
      <c r="O546" s="106" t="str">
        <f>IF(ISBLANK(N546)," ",IF(M546="0,00","0,00",MIN(IF(SUM(750/$O$8*M546)&gt;750,750,SUM(750/$O$8*M546)),N546)))</f>
        <v xml:space="preserve"> </v>
      </c>
      <c r="P546" s="53"/>
    </row>
    <row r="547" spans="1:28" ht="86.1" customHeight="1" x14ac:dyDescent="0.45">
      <c r="A547" s="291" t="s">
        <v>109</v>
      </c>
      <c r="B547" s="120" t="s">
        <v>113</v>
      </c>
      <c r="C547" s="82" t="s">
        <v>115</v>
      </c>
      <c r="D547" s="83" t="s">
        <v>201</v>
      </c>
      <c r="E547" s="83" t="s">
        <v>31</v>
      </c>
      <c r="F547" s="83" t="s">
        <v>35</v>
      </c>
      <c r="G547" s="83" t="s">
        <v>110</v>
      </c>
      <c r="H547" s="83" t="s">
        <v>43</v>
      </c>
      <c r="I547" s="83" t="s">
        <v>82</v>
      </c>
      <c r="J547" s="83" t="s">
        <v>83</v>
      </c>
      <c r="K547" s="84" t="s">
        <v>84</v>
      </c>
      <c r="L547" s="188" t="s">
        <v>229</v>
      </c>
      <c r="M547" s="293" t="s">
        <v>66</v>
      </c>
      <c r="N547" s="294"/>
      <c r="O547" s="295"/>
      <c r="P547" s="48"/>
    </row>
    <row r="548" spans="1:28" ht="17.100000000000001" customHeight="1" x14ac:dyDescent="0.45">
      <c r="A548" s="291"/>
      <c r="B548" s="151"/>
      <c r="C548" s="141">
        <v>1</v>
      </c>
      <c r="D548" s="19"/>
      <c r="E548" s="20"/>
      <c r="F548" s="21"/>
      <c r="G548" s="22"/>
      <c r="H548" s="87" t="str">
        <f t="shared" ref="H548:H557" si="265">IF(ISBLANK(G548)," ",(G548+1))</f>
        <v xml:space="preserve"> </v>
      </c>
      <c r="I548" s="22"/>
      <c r="J548" s="88" t="str">
        <f t="shared" ref="J548:J557" si="266">IF(ISBLANK(I548)," ",DATEDIF(G548,I548,"d"))</f>
        <v xml:space="preserve"> </v>
      </c>
      <c r="K548" s="89" t="str">
        <f t="shared" ref="K548:K557" si="267">IF(ISBLANK(G548)," ",(H548+29))</f>
        <v xml:space="preserve"> </v>
      </c>
      <c r="L548" s="90" t="str">
        <f t="shared" ref="L548:L557" si="268">IF(ISBLANK(D548),IF(ISBLANK(E548)," ",D548+E548),D548+E548)</f>
        <v xml:space="preserve"> </v>
      </c>
      <c r="M548" s="91"/>
      <c r="N548" s="92"/>
      <c r="O548" s="93"/>
      <c r="P548" s="48"/>
      <c r="Q548" s="48"/>
      <c r="R548" s="48"/>
      <c r="S548" s="48"/>
      <c r="T548" s="48"/>
      <c r="U548" s="48"/>
      <c r="V548" s="48"/>
      <c r="W548" s="48"/>
      <c r="X548" s="48"/>
      <c r="Y548" s="48"/>
      <c r="Z548" s="48"/>
      <c r="AA548"/>
      <c r="AB548"/>
    </row>
    <row r="549" spans="1:28" ht="17.100000000000001" customHeight="1" x14ac:dyDescent="0.45">
      <c r="A549" s="291"/>
      <c r="B549" s="151"/>
      <c r="C549" s="141">
        <f t="shared" ref="C549:C557" si="269">C548+1</f>
        <v>2</v>
      </c>
      <c r="D549" s="19"/>
      <c r="E549" s="20"/>
      <c r="F549" s="21"/>
      <c r="G549" s="22"/>
      <c r="H549" s="87" t="str">
        <f t="shared" si="265"/>
        <v xml:space="preserve"> </v>
      </c>
      <c r="I549" s="22"/>
      <c r="J549" s="88" t="str">
        <f t="shared" si="266"/>
        <v xml:space="preserve"> </v>
      </c>
      <c r="K549" s="89" t="str">
        <f t="shared" si="267"/>
        <v xml:space="preserve"> </v>
      </c>
      <c r="L549" s="90" t="str">
        <f t="shared" si="268"/>
        <v xml:space="preserve"> </v>
      </c>
      <c r="M549" s="107"/>
      <c r="N549" s="108"/>
      <c r="O549" s="94"/>
      <c r="P549" s="48"/>
      <c r="Q549" s="48"/>
      <c r="R549" s="48"/>
      <c r="S549" s="48"/>
      <c r="T549" s="48"/>
      <c r="U549" s="48"/>
      <c r="V549" s="48"/>
      <c r="W549" s="48"/>
      <c r="X549" s="48"/>
      <c r="Y549" s="48"/>
      <c r="Z549" s="48"/>
      <c r="AA549"/>
      <c r="AB549"/>
    </row>
    <row r="550" spans="1:28" ht="17.100000000000001" customHeight="1" x14ac:dyDescent="0.45">
      <c r="A550" s="291"/>
      <c r="B550" s="151"/>
      <c r="C550" s="141">
        <f t="shared" si="269"/>
        <v>3</v>
      </c>
      <c r="D550" s="19"/>
      <c r="E550" s="20"/>
      <c r="F550" s="21"/>
      <c r="G550" s="22"/>
      <c r="H550" s="87" t="str">
        <f t="shared" si="265"/>
        <v xml:space="preserve"> </v>
      </c>
      <c r="I550" s="22"/>
      <c r="J550" s="88" t="str">
        <f t="shared" si="266"/>
        <v xml:space="preserve"> </v>
      </c>
      <c r="K550" s="89" t="str">
        <f t="shared" si="267"/>
        <v xml:space="preserve"> </v>
      </c>
      <c r="L550" s="90" t="str">
        <f t="shared" si="268"/>
        <v xml:space="preserve"> </v>
      </c>
      <c r="M550" s="107"/>
      <c r="N550" s="108"/>
      <c r="O550" s="94"/>
      <c r="P550" s="48"/>
      <c r="Q550" s="48"/>
      <c r="R550" s="48"/>
      <c r="S550" s="48"/>
      <c r="T550" s="48"/>
      <c r="U550" s="48"/>
      <c r="V550" s="48"/>
      <c r="W550" s="48"/>
      <c r="X550" s="48"/>
      <c r="Y550" s="48"/>
      <c r="Z550" s="48"/>
      <c r="AA550"/>
      <c r="AB550"/>
    </row>
    <row r="551" spans="1:28" ht="17.100000000000001" customHeight="1" x14ac:dyDescent="0.45">
      <c r="A551" s="291"/>
      <c r="B551" s="151"/>
      <c r="C551" s="141">
        <f t="shared" si="269"/>
        <v>4</v>
      </c>
      <c r="D551" s="19"/>
      <c r="E551" s="20"/>
      <c r="F551" s="21"/>
      <c r="G551" s="22"/>
      <c r="H551" s="87" t="str">
        <f t="shared" si="265"/>
        <v xml:space="preserve"> </v>
      </c>
      <c r="I551" s="22"/>
      <c r="J551" s="88" t="str">
        <f t="shared" si="266"/>
        <v xml:space="preserve"> </v>
      </c>
      <c r="K551" s="89" t="str">
        <f t="shared" si="267"/>
        <v xml:space="preserve"> </v>
      </c>
      <c r="L551" s="90" t="str">
        <f t="shared" si="268"/>
        <v xml:space="preserve"> </v>
      </c>
      <c r="M551" s="107"/>
      <c r="N551" s="108"/>
      <c r="O551" s="94"/>
      <c r="P551" s="48"/>
      <c r="Q551" s="48"/>
      <c r="R551" s="48"/>
      <c r="S551" s="48"/>
      <c r="T551" s="48"/>
      <c r="U551" s="48"/>
      <c r="V551" s="48"/>
      <c r="W551" s="48"/>
      <c r="X551" s="48"/>
      <c r="Y551" s="48"/>
      <c r="Z551" s="48"/>
      <c r="AA551"/>
      <c r="AB551"/>
    </row>
    <row r="552" spans="1:28" ht="17.100000000000001" customHeight="1" x14ac:dyDescent="0.45">
      <c r="A552" s="291"/>
      <c r="B552" s="151"/>
      <c r="C552" s="141">
        <f t="shared" si="269"/>
        <v>5</v>
      </c>
      <c r="D552" s="19"/>
      <c r="E552" s="20"/>
      <c r="F552" s="21"/>
      <c r="G552" s="22"/>
      <c r="H552" s="87" t="str">
        <f t="shared" si="265"/>
        <v xml:space="preserve"> </v>
      </c>
      <c r="I552" s="22"/>
      <c r="J552" s="88" t="str">
        <f t="shared" si="266"/>
        <v xml:space="preserve"> </v>
      </c>
      <c r="K552" s="89" t="str">
        <f t="shared" si="267"/>
        <v xml:space="preserve"> </v>
      </c>
      <c r="L552" s="90" t="str">
        <f t="shared" si="268"/>
        <v xml:space="preserve"> </v>
      </c>
      <c r="M552" s="107"/>
      <c r="N552" s="108"/>
      <c r="O552" s="94"/>
      <c r="P552" s="48"/>
      <c r="Q552" s="48"/>
      <c r="R552" s="48"/>
      <c r="S552" s="48"/>
      <c r="T552" s="48"/>
      <c r="U552" s="48"/>
      <c r="V552" s="48"/>
      <c r="W552" s="48"/>
      <c r="X552" s="48"/>
      <c r="Y552" s="48"/>
      <c r="Z552" s="48"/>
      <c r="AA552"/>
      <c r="AB552"/>
    </row>
    <row r="553" spans="1:28" ht="17.100000000000001" customHeight="1" x14ac:dyDescent="0.45">
      <c r="A553" s="291"/>
      <c r="B553" s="151"/>
      <c r="C553" s="141">
        <f t="shared" si="269"/>
        <v>6</v>
      </c>
      <c r="D553" s="19"/>
      <c r="E553" s="20"/>
      <c r="F553" s="21"/>
      <c r="G553" s="22"/>
      <c r="H553" s="87" t="str">
        <f t="shared" si="265"/>
        <v xml:space="preserve"> </v>
      </c>
      <c r="I553" s="22"/>
      <c r="J553" s="88" t="str">
        <f t="shared" si="266"/>
        <v xml:space="preserve"> </v>
      </c>
      <c r="K553" s="89" t="str">
        <f t="shared" si="267"/>
        <v xml:space="preserve"> </v>
      </c>
      <c r="L553" s="90" t="str">
        <f t="shared" si="268"/>
        <v xml:space="preserve"> </v>
      </c>
      <c r="M553" s="107"/>
      <c r="N553" s="108"/>
      <c r="O553" s="94"/>
      <c r="P553" s="48"/>
      <c r="Q553" s="48"/>
      <c r="R553" s="48"/>
      <c r="S553" s="48"/>
      <c r="T553" s="48"/>
      <c r="U553" s="48"/>
      <c r="V553" s="48"/>
      <c r="W553" s="48"/>
      <c r="X553" s="48"/>
      <c r="Y553" s="48"/>
      <c r="Z553" s="48"/>
      <c r="AA553"/>
      <c r="AB553"/>
    </row>
    <row r="554" spans="1:28" ht="17.100000000000001" customHeight="1" x14ac:dyDescent="0.45">
      <c r="A554" s="291"/>
      <c r="B554" s="151"/>
      <c r="C554" s="141">
        <f t="shared" si="269"/>
        <v>7</v>
      </c>
      <c r="D554" s="19"/>
      <c r="E554" s="20"/>
      <c r="F554" s="21"/>
      <c r="G554" s="22"/>
      <c r="H554" s="87" t="str">
        <f t="shared" si="265"/>
        <v xml:space="preserve"> </v>
      </c>
      <c r="I554" s="22"/>
      <c r="J554" s="88" t="str">
        <f t="shared" si="266"/>
        <v xml:space="preserve"> </v>
      </c>
      <c r="K554" s="89" t="str">
        <f t="shared" si="267"/>
        <v xml:space="preserve"> </v>
      </c>
      <c r="L554" s="90" t="str">
        <f t="shared" si="268"/>
        <v xml:space="preserve"> </v>
      </c>
      <c r="M554" s="107"/>
      <c r="N554" s="108"/>
      <c r="O554" s="94"/>
      <c r="P554" s="48"/>
      <c r="Q554" s="48"/>
      <c r="R554" s="48"/>
      <c r="S554" s="48"/>
      <c r="T554" s="48"/>
      <c r="U554" s="48"/>
      <c r="V554" s="48"/>
      <c r="W554" s="48"/>
      <c r="X554" s="48"/>
      <c r="Y554" s="48"/>
      <c r="Z554" s="48"/>
      <c r="AA554"/>
      <c r="AB554"/>
    </row>
    <row r="555" spans="1:28" ht="17.100000000000001" customHeight="1" x14ac:dyDescent="0.45">
      <c r="A555" s="291"/>
      <c r="B555" s="151"/>
      <c r="C555" s="141">
        <f t="shared" si="269"/>
        <v>8</v>
      </c>
      <c r="D555" s="19"/>
      <c r="E555" s="20"/>
      <c r="F555" s="21"/>
      <c r="G555" s="22"/>
      <c r="H555" s="87" t="str">
        <f t="shared" si="265"/>
        <v xml:space="preserve"> </v>
      </c>
      <c r="I555" s="22"/>
      <c r="J555" s="88" t="str">
        <f t="shared" si="266"/>
        <v xml:space="preserve"> </v>
      </c>
      <c r="K555" s="89" t="str">
        <f t="shared" si="267"/>
        <v xml:space="preserve"> </v>
      </c>
      <c r="L555" s="90" t="str">
        <f t="shared" si="268"/>
        <v xml:space="preserve"> </v>
      </c>
      <c r="M555" s="107"/>
      <c r="N555" s="108"/>
      <c r="O555" s="94"/>
      <c r="P555" s="48"/>
      <c r="Q555" s="48"/>
      <c r="R555" s="48"/>
      <c r="S555" s="48"/>
      <c r="T555" s="48"/>
      <c r="U555" s="48"/>
      <c r="V555" s="48"/>
      <c r="W555" s="48"/>
      <c r="X555" s="48"/>
      <c r="Y555" s="48"/>
      <c r="Z555" s="48"/>
      <c r="AA555"/>
      <c r="AB555"/>
    </row>
    <row r="556" spans="1:28" ht="17.100000000000001" customHeight="1" x14ac:dyDescent="0.45">
      <c r="A556" s="291"/>
      <c r="B556" s="151"/>
      <c r="C556" s="141">
        <f t="shared" si="269"/>
        <v>9</v>
      </c>
      <c r="D556" s="19"/>
      <c r="E556" s="20"/>
      <c r="F556" s="21"/>
      <c r="G556" s="22"/>
      <c r="H556" s="87" t="str">
        <f t="shared" si="265"/>
        <v xml:space="preserve"> </v>
      </c>
      <c r="I556" s="22"/>
      <c r="J556" s="88" t="str">
        <f t="shared" si="266"/>
        <v xml:space="preserve"> </v>
      </c>
      <c r="K556" s="89" t="str">
        <f t="shared" si="267"/>
        <v xml:space="preserve"> </v>
      </c>
      <c r="L556" s="90" t="str">
        <f t="shared" si="268"/>
        <v xml:space="preserve"> </v>
      </c>
      <c r="M556" s="107"/>
      <c r="N556" s="108"/>
      <c r="O556" s="94"/>
      <c r="P556" s="48"/>
      <c r="Q556" s="48"/>
      <c r="R556" s="48"/>
      <c r="S556" s="48"/>
    </row>
    <row r="557" spans="1:28" ht="17.100000000000001" customHeight="1" thickBot="1" x14ac:dyDescent="0.5">
      <c r="A557" s="292"/>
      <c r="B557" s="152"/>
      <c r="C557" s="142">
        <f t="shared" si="269"/>
        <v>10</v>
      </c>
      <c r="D557" s="23"/>
      <c r="E557" s="24"/>
      <c r="F557" s="102"/>
      <c r="G557" s="25"/>
      <c r="H557" s="109" t="str">
        <f t="shared" si="265"/>
        <v xml:space="preserve"> </v>
      </c>
      <c r="I557" s="25"/>
      <c r="J557" s="110" t="str">
        <f t="shared" si="266"/>
        <v xml:space="preserve"> </v>
      </c>
      <c r="K557" s="95" t="str">
        <f t="shared" si="267"/>
        <v xml:space="preserve"> </v>
      </c>
      <c r="L557" s="111" t="str">
        <f t="shared" si="268"/>
        <v xml:space="preserve"> </v>
      </c>
      <c r="M557" s="96"/>
      <c r="N557" s="97"/>
      <c r="O557" s="98"/>
      <c r="P557" s="48"/>
      <c r="Q557" s="48"/>
      <c r="R557" s="48"/>
      <c r="S557" s="48"/>
    </row>
    <row r="558" spans="1:28" ht="55.9" thickBot="1" x14ac:dyDescent="0.5">
      <c r="A558" s="112" t="s">
        <v>65</v>
      </c>
      <c r="B558" s="113" t="s">
        <v>112</v>
      </c>
      <c r="C558" s="114" t="s">
        <v>79</v>
      </c>
      <c r="D558" s="114" t="s">
        <v>107</v>
      </c>
      <c r="E558" s="114" t="s">
        <v>211</v>
      </c>
      <c r="F558" s="114" t="s">
        <v>81</v>
      </c>
      <c r="G558" s="114" t="s">
        <v>32</v>
      </c>
      <c r="H558" s="114" t="s">
        <v>68</v>
      </c>
      <c r="I558" s="114" t="s">
        <v>44</v>
      </c>
      <c r="J558" s="114" t="s">
        <v>33</v>
      </c>
      <c r="K558" s="114" t="s">
        <v>34</v>
      </c>
      <c r="L558" s="114" t="s">
        <v>228</v>
      </c>
      <c r="M558" s="114" t="s">
        <v>229</v>
      </c>
      <c r="N558" s="114" t="s">
        <v>80</v>
      </c>
      <c r="O558" s="115" t="s">
        <v>69</v>
      </c>
      <c r="P558" s="48"/>
    </row>
    <row r="559" spans="1:28" ht="21" customHeight="1" x14ac:dyDescent="0.5">
      <c r="A559" s="49">
        <f>A546+1</f>
        <v>43</v>
      </c>
      <c r="B559" s="181"/>
      <c r="C559" s="174"/>
      <c r="D559" s="50" t="str">
        <f>IF(ISBLANK(C559)," ",C559/$K$8)</f>
        <v xml:space="preserve"> </v>
      </c>
      <c r="E559" s="17"/>
      <c r="F559" s="51" t="str">
        <f>IF((SUM(L561:L570))&gt;0,SUM(L561:L570)," ")</f>
        <v xml:space="preserve"> </v>
      </c>
      <c r="G559" s="17"/>
      <c r="H559" s="17"/>
      <c r="I559" s="17"/>
      <c r="J559" s="17"/>
      <c r="K559" s="18"/>
      <c r="L559" s="18"/>
      <c r="M559" s="52" t="str">
        <f>IF(ISBLANK(C559)," ",IF(SUM(D561:E570)+SUM(G559:H559)+SUM(J559:L559)&gt;(D559*$K$8*$G$8),(D559*$K$8*$G$8),SUM(D561:E570)+SUM(G559:H559)+SUM(J559:L559)))</f>
        <v xml:space="preserve"> </v>
      </c>
      <c r="N559" s="26"/>
      <c r="O559" s="99" t="str">
        <f>IF(ISBLANK(N559)," ",IF(M559="0,00","0,00",MIN(IF(SUM(750/$O$8*M559)&gt;750,750,SUM(750/$O$8*M559)),N559)))</f>
        <v xml:space="preserve"> </v>
      </c>
      <c r="P559" s="53"/>
    </row>
    <row r="560" spans="1:28" ht="86.1" customHeight="1" x14ac:dyDescent="0.45">
      <c r="A560" s="296" t="s">
        <v>109</v>
      </c>
      <c r="B560" s="146" t="s">
        <v>113</v>
      </c>
      <c r="C560" s="54" t="s">
        <v>115</v>
      </c>
      <c r="D560" s="55" t="s">
        <v>201</v>
      </c>
      <c r="E560" s="55" t="s">
        <v>31</v>
      </c>
      <c r="F560" s="55" t="s">
        <v>35</v>
      </c>
      <c r="G560" s="55" t="s">
        <v>110</v>
      </c>
      <c r="H560" s="55" t="s">
        <v>43</v>
      </c>
      <c r="I560" s="55" t="s">
        <v>82</v>
      </c>
      <c r="J560" s="55" t="s">
        <v>83</v>
      </c>
      <c r="K560" s="56" t="s">
        <v>84</v>
      </c>
      <c r="L560" s="187" t="s">
        <v>229</v>
      </c>
      <c r="M560" s="298" t="s">
        <v>66</v>
      </c>
      <c r="N560" s="299"/>
      <c r="O560" s="300"/>
      <c r="P560" s="48"/>
    </row>
    <row r="561" spans="1:28" ht="17.100000000000001" customHeight="1" x14ac:dyDescent="0.45">
      <c r="A561" s="296"/>
      <c r="B561" s="151"/>
      <c r="C561" s="139">
        <v>1</v>
      </c>
      <c r="D561" s="19"/>
      <c r="E561" s="20"/>
      <c r="F561" s="21"/>
      <c r="G561" s="22"/>
      <c r="H561" s="57" t="str">
        <f>IF(ISBLANK(G561)," ",(G561+1))</f>
        <v xml:space="preserve"> </v>
      </c>
      <c r="I561" s="22"/>
      <c r="J561" s="58" t="str">
        <f>IF(ISBLANK(I561)," ",DATEDIF(G561,I561,"d"))</f>
        <v xml:space="preserve"> </v>
      </c>
      <c r="K561" s="59" t="str">
        <f>IF(ISBLANK(G561)," ",(H561+29))</f>
        <v xml:space="preserve"> </v>
      </c>
      <c r="L561" s="60" t="str">
        <f>IF(ISBLANK(D561),IF(ISBLANK(E561)," ",D561+E561),D561+E561)</f>
        <v xml:space="preserve"> </v>
      </c>
      <c r="M561" s="61"/>
      <c r="N561" s="62"/>
      <c r="O561" s="63"/>
      <c r="P561" s="48"/>
      <c r="Q561" s="48"/>
      <c r="R561" s="48"/>
      <c r="S561" s="48"/>
      <c r="T561" s="48"/>
      <c r="U561" s="48"/>
      <c r="V561" s="48"/>
      <c r="W561" s="48"/>
      <c r="X561" s="48"/>
      <c r="Y561" s="48"/>
      <c r="Z561" s="48"/>
      <c r="AA561"/>
      <c r="AB561"/>
    </row>
    <row r="562" spans="1:28" ht="17.100000000000001" customHeight="1" x14ac:dyDescent="0.45">
      <c r="A562" s="296"/>
      <c r="B562" s="151"/>
      <c r="C562" s="139">
        <f t="shared" ref="C562:C570" si="270">C561+1</f>
        <v>2</v>
      </c>
      <c r="D562" s="19"/>
      <c r="E562" s="20"/>
      <c r="F562" s="21"/>
      <c r="G562" s="22"/>
      <c r="H562" s="57" t="str">
        <f t="shared" ref="H562:H570" si="271">IF(ISBLANK(G562)," ",(G562+1))</f>
        <v xml:space="preserve"> </v>
      </c>
      <c r="I562" s="22"/>
      <c r="J562" s="58" t="str">
        <f t="shared" ref="J562:J570" si="272">IF(ISBLANK(I562)," ",DATEDIF(G562,I562,"d"))</f>
        <v xml:space="preserve"> </v>
      </c>
      <c r="K562" s="59" t="str">
        <f>IF(ISBLANK(G562)," ",(H562+29))</f>
        <v xml:space="preserve"> </v>
      </c>
      <c r="L562" s="60" t="str">
        <f t="shared" ref="L562:L570" si="273">IF(ISBLANK(D562),IF(ISBLANK(E562)," ",D562+E562),D562+E562)</f>
        <v xml:space="preserve"> </v>
      </c>
      <c r="M562" s="100"/>
      <c r="N562" s="101"/>
      <c r="O562" s="64"/>
      <c r="P562" s="48"/>
      <c r="Q562" s="48"/>
      <c r="R562" s="48"/>
      <c r="S562" s="48"/>
      <c r="T562" s="48"/>
      <c r="U562" s="48"/>
      <c r="V562" s="48"/>
      <c r="W562" s="48"/>
      <c r="X562" s="48"/>
      <c r="Y562" s="48"/>
      <c r="Z562" s="48"/>
      <c r="AA562"/>
      <c r="AB562"/>
    </row>
    <row r="563" spans="1:28" ht="17.100000000000001" customHeight="1" x14ac:dyDescent="0.45">
      <c r="A563" s="296"/>
      <c r="B563" s="151"/>
      <c r="C563" s="139">
        <f t="shared" si="270"/>
        <v>3</v>
      </c>
      <c r="D563" s="19"/>
      <c r="E563" s="20"/>
      <c r="F563" s="21"/>
      <c r="G563" s="116"/>
      <c r="H563" s="57" t="str">
        <f t="shared" si="271"/>
        <v xml:space="preserve"> </v>
      </c>
      <c r="I563" s="22"/>
      <c r="J563" s="58" t="str">
        <f t="shared" si="272"/>
        <v xml:space="preserve"> </v>
      </c>
      <c r="K563" s="59" t="str">
        <f t="shared" ref="K563" si="274">IF(ISBLANK(G563)," ",(H563+29))</f>
        <v xml:space="preserve"> </v>
      </c>
      <c r="L563" s="60" t="str">
        <f t="shared" si="273"/>
        <v xml:space="preserve"> </v>
      </c>
      <c r="M563" s="100"/>
      <c r="N563" s="101"/>
      <c r="O563" s="64"/>
      <c r="P563" s="48"/>
      <c r="Q563" s="48"/>
      <c r="R563" s="48"/>
      <c r="S563" s="48"/>
      <c r="T563" s="48"/>
      <c r="U563" s="48"/>
      <c r="V563" s="48"/>
      <c r="W563" s="48"/>
      <c r="X563" s="48"/>
      <c r="Y563" s="48"/>
      <c r="Z563" s="48"/>
      <c r="AA563"/>
      <c r="AB563"/>
    </row>
    <row r="564" spans="1:28" ht="17.100000000000001" customHeight="1" x14ac:dyDescent="0.45">
      <c r="A564" s="296"/>
      <c r="B564" s="151"/>
      <c r="C564" s="139">
        <f t="shared" si="270"/>
        <v>4</v>
      </c>
      <c r="D564" s="19"/>
      <c r="E564" s="20"/>
      <c r="F564" s="21"/>
      <c r="G564" s="22"/>
      <c r="H564" s="57" t="str">
        <f t="shared" si="271"/>
        <v xml:space="preserve"> </v>
      </c>
      <c r="I564" s="22"/>
      <c r="J564" s="58" t="str">
        <f t="shared" si="272"/>
        <v xml:space="preserve"> </v>
      </c>
      <c r="K564" s="59" t="str">
        <f>IF(ISBLANK(G564)," ",(H564+29))</f>
        <v xml:space="preserve"> </v>
      </c>
      <c r="L564" s="60" t="str">
        <f t="shared" si="273"/>
        <v xml:space="preserve"> </v>
      </c>
      <c r="M564" s="100"/>
      <c r="N564" s="101"/>
      <c r="O564" s="64"/>
      <c r="P564" s="48"/>
      <c r="Q564" s="48"/>
      <c r="R564" s="48"/>
      <c r="S564" s="48"/>
      <c r="T564" s="48"/>
      <c r="U564" s="48"/>
      <c r="V564" s="48"/>
      <c r="W564" s="48"/>
      <c r="X564" s="48"/>
      <c r="Y564" s="48"/>
      <c r="Z564" s="48"/>
      <c r="AA564"/>
      <c r="AB564"/>
    </row>
    <row r="565" spans="1:28" ht="17.100000000000001" customHeight="1" x14ac:dyDescent="0.45">
      <c r="A565" s="296"/>
      <c r="B565" s="151"/>
      <c r="C565" s="139">
        <f t="shared" si="270"/>
        <v>5</v>
      </c>
      <c r="D565" s="19"/>
      <c r="E565" s="20"/>
      <c r="F565" s="21"/>
      <c r="G565" s="22"/>
      <c r="H565" s="57" t="str">
        <f t="shared" si="271"/>
        <v xml:space="preserve"> </v>
      </c>
      <c r="I565" s="22"/>
      <c r="J565" s="58" t="str">
        <f t="shared" si="272"/>
        <v xml:space="preserve"> </v>
      </c>
      <c r="K565" s="59" t="str">
        <f t="shared" ref="K565:K570" si="275">IF(ISBLANK(G565)," ",(H565+29))</f>
        <v xml:space="preserve"> </v>
      </c>
      <c r="L565" s="60" t="str">
        <f t="shared" si="273"/>
        <v xml:space="preserve"> </v>
      </c>
      <c r="M565" s="100"/>
      <c r="N565" s="101"/>
      <c r="O565" s="64"/>
      <c r="P565" s="48"/>
      <c r="Q565" s="48"/>
      <c r="R565" s="48"/>
      <c r="S565" s="48"/>
      <c r="T565" s="48"/>
      <c r="U565" s="48"/>
      <c r="V565" s="48"/>
      <c r="W565" s="48"/>
      <c r="X565" s="48"/>
      <c r="Y565" s="48"/>
      <c r="Z565" s="48"/>
      <c r="AA565"/>
      <c r="AB565"/>
    </row>
    <row r="566" spans="1:28" ht="17.100000000000001" customHeight="1" x14ac:dyDescent="0.45">
      <c r="A566" s="296"/>
      <c r="B566" s="151"/>
      <c r="C566" s="139">
        <f t="shared" si="270"/>
        <v>6</v>
      </c>
      <c r="D566" s="19"/>
      <c r="E566" s="20"/>
      <c r="F566" s="21"/>
      <c r="G566" s="22"/>
      <c r="H566" s="57" t="str">
        <f t="shared" si="271"/>
        <v xml:space="preserve"> </v>
      </c>
      <c r="I566" s="22"/>
      <c r="J566" s="58" t="str">
        <f t="shared" si="272"/>
        <v xml:space="preserve"> </v>
      </c>
      <c r="K566" s="59" t="str">
        <f t="shared" si="275"/>
        <v xml:space="preserve"> </v>
      </c>
      <c r="L566" s="60" t="str">
        <f t="shared" si="273"/>
        <v xml:space="preserve"> </v>
      </c>
      <c r="M566" s="100"/>
      <c r="N566" s="101"/>
      <c r="O566" s="64"/>
      <c r="P566" s="48"/>
      <c r="Q566" s="48"/>
      <c r="R566" s="48"/>
      <c r="S566" s="48"/>
      <c r="T566" s="48"/>
      <c r="U566" s="48"/>
      <c r="V566" s="48"/>
      <c r="W566" s="48"/>
      <c r="X566" s="48"/>
      <c r="Y566" s="48"/>
      <c r="Z566" s="48"/>
      <c r="AA566"/>
      <c r="AB566"/>
    </row>
    <row r="567" spans="1:28" ht="17.100000000000001" customHeight="1" x14ac:dyDescent="0.45">
      <c r="A567" s="296"/>
      <c r="B567" s="151"/>
      <c r="C567" s="139">
        <f t="shared" si="270"/>
        <v>7</v>
      </c>
      <c r="D567" s="19"/>
      <c r="E567" s="20"/>
      <c r="F567" s="21"/>
      <c r="G567" s="22"/>
      <c r="H567" s="57" t="str">
        <f t="shared" si="271"/>
        <v xml:space="preserve"> </v>
      </c>
      <c r="I567" s="22"/>
      <c r="J567" s="58" t="str">
        <f t="shared" si="272"/>
        <v xml:space="preserve"> </v>
      </c>
      <c r="K567" s="59" t="str">
        <f t="shared" si="275"/>
        <v xml:space="preserve"> </v>
      </c>
      <c r="L567" s="60" t="str">
        <f t="shared" si="273"/>
        <v xml:space="preserve"> </v>
      </c>
      <c r="M567" s="100"/>
      <c r="N567" s="101"/>
      <c r="O567" s="64"/>
      <c r="P567" s="48"/>
      <c r="Q567" s="48"/>
      <c r="R567" s="48"/>
      <c r="S567" s="48"/>
      <c r="T567" s="48"/>
      <c r="U567" s="48"/>
      <c r="V567" s="48"/>
      <c r="W567" s="48"/>
      <c r="X567" s="48"/>
      <c r="Y567" s="48"/>
      <c r="Z567" s="48"/>
      <c r="AA567"/>
      <c r="AB567"/>
    </row>
    <row r="568" spans="1:28" ht="17.100000000000001" customHeight="1" x14ac:dyDescent="0.45">
      <c r="A568" s="296"/>
      <c r="B568" s="151"/>
      <c r="C568" s="139">
        <f t="shared" si="270"/>
        <v>8</v>
      </c>
      <c r="D568" s="19"/>
      <c r="E568" s="20"/>
      <c r="F568" s="21"/>
      <c r="G568" s="22"/>
      <c r="H568" s="57" t="str">
        <f t="shared" si="271"/>
        <v xml:space="preserve"> </v>
      </c>
      <c r="I568" s="22"/>
      <c r="J568" s="58" t="str">
        <f t="shared" si="272"/>
        <v xml:space="preserve"> </v>
      </c>
      <c r="K568" s="59" t="str">
        <f t="shared" si="275"/>
        <v xml:space="preserve"> </v>
      </c>
      <c r="L568" s="60" t="str">
        <f t="shared" si="273"/>
        <v xml:space="preserve"> </v>
      </c>
      <c r="M568" s="100"/>
      <c r="N568" s="101"/>
      <c r="O568" s="64"/>
      <c r="P568" s="48"/>
      <c r="Q568" s="48"/>
      <c r="R568" s="48"/>
      <c r="S568" s="48"/>
      <c r="T568" s="48"/>
      <c r="U568" s="48"/>
      <c r="V568" s="48"/>
      <c r="W568" s="48"/>
      <c r="X568" s="48"/>
      <c r="Y568" s="48"/>
      <c r="Z568" s="48"/>
      <c r="AA568"/>
      <c r="AB568"/>
    </row>
    <row r="569" spans="1:28" ht="17.100000000000001" customHeight="1" x14ac:dyDescent="0.45">
      <c r="A569" s="296"/>
      <c r="B569" s="151"/>
      <c r="C569" s="139">
        <f t="shared" si="270"/>
        <v>9</v>
      </c>
      <c r="D569" s="19"/>
      <c r="E569" s="20"/>
      <c r="F569" s="21"/>
      <c r="G569" s="22"/>
      <c r="H569" s="57" t="str">
        <f t="shared" si="271"/>
        <v xml:space="preserve"> </v>
      </c>
      <c r="I569" s="22"/>
      <c r="J569" s="58" t="str">
        <f t="shared" si="272"/>
        <v xml:space="preserve"> </v>
      </c>
      <c r="K569" s="59" t="str">
        <f t="shared" si="275"/>
        <v xml:space="preserve"> </v>
      </c>
      <c r="L569" s="60" t="str">
        <f t="shared" si="273"/>
        <v xml:space="preserve"> </v>
      </c>
      <c r="M569" s="100"/>
      <c r="N569" s="101"/>
      <c r="O569" s="64"/>
      <c r="P569" s="48"/>
      <c r="Q569" s="48"/>
      <c r="R569" s="48"/>
      <c r="S569" s="48"/>
    </row>
    <row r="570" spans="1:28" ht="17.100000000000001" customHeight="1" thickBot="1" x14ac:dyDescent="0.5">
      <c r="A570" s="297"/>
      <c r="B570" s="152"/>
      <c r="C570" s="140">
        <f t="shared" si="270"/>
        <v>10</v>
      </c>
      <c r="D570" s="23"/>
      <c r="E570" s="24"/>
      <c r="F570" s="102"/>
      <c r="G570" s="25"/>
      <c r="H570" s="103" t="str">
        <f t="shared" si="271"/>
        <v xml:space="preserve"> </v>
      </c>
      <c r="I570" s="25"/>
      <c r="J570" s="104" t="str">
        <f t="shared" si="272"/>
        <v xml:space="preserve"> </v>
      </c>
      <c r="K570" s="65" t="str">
        <f t="shared" si="275"/>
        <v xml:space="preserve"> </v>
      </c>
      <c r="L570" s="105" t="str">
        <f t="shared" si="273"/>
        <v xml:space="preserve"> </v>
      </c>
      <c r="M570" s="66"/>
      <c r="N570" s="67"/>
      <c r="O570" s="68"/>
      <c r="P570" s="48"/>
      <c r="Q570" s="48"/>
      <c r="R570" s="48"/>
      <c r="S570" s="48"/>
    </row>
    <row r="571" spans="1:28" ht="55.9" thickBot="1" x14ac:dyDescent="0.5">
      <c r="A571" s="112" t="s">
        <v>65</v>
      </c>
      <c r="B571" s="113" t="s">
        <v>112</v>
      </c>
      <c r="C571" s="114" t="s">
        <v>79</v>
      </c>
      <c r="D571" s="114" t="s">
        <v>107</v>
      </c>
      <c r="E571" s="114" t="s">
        <v>211</v>
      </c>
      <c r="F571" s="114" t="s">
        <v>81</v>
      </c>
      <c r="G571" s="114" t="s">
        <v>32</v>
      </c>
      <c r="H571" s="114" t="s">
        <v>68</v>
      </c>
      <c r="I571" s="114" t="s">
        <v>44</v>
      </c>
      <c r="J571" s="114" t="s">
        <v>33</v>
      </c>
      <c r="K571" s="114" t="s">
        <v>34</v>
      </c>
      <c r="L571" s="114" t="s">
        <v>228</v>
      </c>
      <c r="M571" s="114" t="s">
        <v>229</v>
      </c>
      <c r="N571" s="114" t="s">
        <v>80</v>
      </c>
      <c r="O571" s="115" t="s">
        <v>69</v>
      </c>
      <c r="P571" s="48"/>
    </row>
    <row r="572" spans="1:28" ht="21" customHeight="1" x14ac:dyDescent="0.5">
      <c r="A572" s="81">
        <f>A559+1</f>
        <v>44</v>
      </c>
      <c r="B572" s="181"/>
      <c r="C572" s="174"/>
      <c r="D572" s="85" t="str">
        <f t="shared" ref="D572" si="276">IF(ISBLANK(C572)," ",C572/$K$8)</f>
        <v xml:space="preserve"> </v>
      </c>
      <c r="E572" s="17"/>
      <c r="F572" s="86" t="str">
        <f t="shared" ref="F572" si="277">IF((SUM(L574:L583))&gt;0,SUM(L574:L583)," ")</f>
        <v xml:space="preserve"> </v>
      </c>
      <c r="G572" s="17"/>
      <c r="H572" s="17"/>
      <c r="I572" s="17"/>
      <c r="J572" s="17"/>
      <c r="K572" s="18"/>
      <c r="L572" s="18"/>
      <c r="M572" s="52" t="str">
        <f>IF(ISBLANK(C572)," ",IF(SUM(D574:E583)+SUM(G572:H572)+SUM(J572:L572)&gt;(D572*$K$8*$G$8),(D572*$K$8*$G$8),SUM(D574:E583)+SUM(G572:H572)+SUM(J572:L572)))</f>
        <v xml:space="preserve"> </v>
      </c>
      <c r="N572" s="26"/>
      <c r="O572" s="106" t="str">
        <f>IF(ISBLANK(N572)," ",IF(M572="0,00","0,00",MIN(IF(SUM(750/$O$8*M572)&gt;750,750,SUM(750/$O$8*M572)),N572)))</f>
        <v xml:space="preserve"> </v>
      </c>
      <c r="P572" s="53"/>
    </row>
    <row r="573" spans="1:28" ht="86.1" customHeight="1" x14ac:dyDescent="0.45">
      <c r="A573" s="291" t="s">
        <v>109</v>
      </c>
      <c r="B573" s="120" t="s">
        <v>113</v>
      </c>
      <c r="C573" s="82" t="s">
        <v>115</v>
      </c>
      <c r="D573" s="83" t="s">
        <v>201</v>
      </c>
      <c r="E573" s="83" t="s">
        <v>31</v>
      </c>
      <c r="F573" s="83" t="s">
        <v>35</v>
      </c>
      <c r="G573" s="83" t="s">
        <v>110</v>
      </c>
      <c r="H573" s="83" t="s">
        <v>43</v>
      </c>
      <c r="I573" s="83" t="s">
        <v>82</v>
      </c>
      <c r="J573" s="83" t="s">
        <v>83</v>
      </c>
      <c r="K573" s="84" t="s">
        <v>84</v>
      </c>
      <c r="L573" s="188" t="s">
        <v>229</v>
      </c>
      <c r="M573" s="293" t="s">
        <v>66</v>
      </c>
      <c r="N573" s="294"/>
      <c r="O573" s="295"/>
      <c r="P573" s="48"/>
    </row>
    <row r="574" spans="1:28" ht="17.100000000000001" customHeight="1" x14ac:dyDescent="0.45">
      <c r="A574" s="291"/>
      <c r="B574" s="151"/>
      <c r="C574" s="141">
        <v>1</v>
      </c>
      <c r="D574" s="19"/>
      <c r="E574" s="20"/>
      <c r="F574" s="21"/>
      <c r="G574" s="22"/>
      <c r="H574" s="87" t="str">
        <f t="shared" ref="H574:H583" si="278">IF(ISBLANK(G574)," ",(G574+1))</f>
        <v xml:space="preserve"> </v>
      </c>
      <c r="I574" s="22"/>
      <c r="J574" s="88" t="str">
        <f t="shared" ref="J574:J583" si="279">IF(ISBLANK(I574)," ",DATEDIF(G574,I574,"d"))</f>
        <v xml:space="preserve"> </v>
      </c>
      <c r="K574" s="89" t="str">
        <f t="shared" ref="K574:K583" si="280">IF(ISBLANK(G574)," ",(H574+29))</f>
        <v xml:space="preserve"> </v>
      </c>
      <c r="L574" s="90" t="str">
        <f t="shared" ref="L574:L583" si="281">IF(ISBLANK(D574),IF(ISBLANK(E574)," ",D574+E574),D574+E574)</f>
        <v xml:space="preserve"> </v>
      </c>
      <c r="M574" s="91"/>
      <c r="N574" s="92"/>
      <c r="O574" s="93"/>
      <c r="P574" s="48"/>
      <c r="Q574" s="48"/>
      <c r="R574" s="48"/>
      <c r="S574" s="48"/>
      <c r="T574" s="48"/>
      <c r="U574" s="48"/>
      <c r="V574" s="48"/>
      <c r="W574" s="48"/>
      <c r="X574" s="48"/>
      <c r="Y574" s="48"/>
      <c r="Z574" s="48"/>
      <c r="AA574"/>
      <c r="AB574"/>
    </row>
    <row r="575" spans="1:28" ht="17.100000000000001" customHeight="1" x14ac:dyDescent="0.45">
      <c r="A575" s="291"/>
      <c r="B575" s="151"/>
      <c r="C575" s="141">
        <f t="shared" ref="C575:C583" si="282">C574+1</f>
        <v>2</v>
      </c>
      <c r="D575" s="19"/>
      <c r="E575" s="20"/>
      <c r="F575" s="21"/>
      <c r="G575" s="22"/>
      <c r="H575" s="87" t="str">
        <f t="shared" si="278"/>
        <v xml:space="preserve"> </v>
      </c>
      <c r="I575" s="22"/>
      <c r="J575" s="88" t="str">
        <f t="shared" si="279"/>
        <v xml:space="preserve"> </v>
      </c>
      <c r="K575" s="89" t="str">
        <f t="shared" si="280"/>
        <v xml:space="preserve"> </v>
      </c>
      <c r="L575" s="90" t="str">
        <f t="shared" si="281"/>
        <v xml:space="preserve"> </v>
      </c>
      <c r="M575" s="107"/>
      <c r="N575" s="108"/>
      <c r="O575" s="94"/>
      <c r="P575" s="48"/>
      <c r="Q575" s="48"/>
      <c r="R575" s="48"/>
      <c r="S575" s="48"/>
      <c r="T575" s="48"/>
      <c r="U575" s="48"/>
      <c r="V575" s="48"/>
      <c r="W575" s="48"/>
      <c r="X575" s="48"/>
      <c r="Y575" s="48"/>
      <c r="Z575" s="48"/>
      <c r="AA575"/>
      <c r="AB575"/>
    </row>
    <row r="576" spans="1:28" ht="17.100000000000001" customHeight="1" x14ac:dyDescent="0.45">
      <c r="A576" s="291"/>
      <c r="B576" s="151"/>
      <c r="C576" s="141">
        <f t="shared" si="282"/>
        <v>3</v>
      </c>
      <c r="D576" s="19"/>
      <c r="E576" s="20"/>
      <c r="F576" s="21"/>
      <c r="G576" s="22"/>
      <c r="H576" s="87" t="str">
        <f t="shared" si="278"/>
        <v xml:space="preserve"> </v>
      </c>
      <c r="I576" s="22"/>
      <c r="J576" s="88" t="str">
        <f t="shared" si="279"/>
        <v xml:space="preserve"> </v>
      </c>
      <c r="K576" s="89" t="str">
        <f t="shared" si="280"/>
        <v xml:space="preserve"> </v>
      </c>
      <c r="L576" s="90" t="str">
        <f t="shared" si="281"/>
        <v xml:space="preserve"> </v>
      </c>
      <c r="M576" s="107"/>
      <c r="N576" s="108"/>
      <c r="O576" s="94"/>
      <c r="P576" s="48"/>
      <c r="Q576" s="48"/>
      <c r="R576" s="48"/>
      <c r="S576" s="48"/>
      <c r="T576" s="48"/>
      <c r="U576" s="48"/>
      <c r="V576" s="48"/>
      <c r="W576" s="48"/>
      <c r="X576" s="48"/>
      <c r="Y576" s="48"/>
      <c r="Z576" s="48"/>
      <c r="AA576"/>
      <c r="AB576"/>
    </row>
    <row r="577" spans="1:28" ht="17.100000000000001" customHeight="1" x14ac:dyDescent="0.45">
      <c r="A577" s="291"/>
      <c r="B577" s="151"/>
      <c r="C577" s="141">
        <f t="shared" si="282"/>
        <v>4</v>
      </c>
      <c r="D577" s="19"/>
      <c r="E577" s="20"/>
      <c r="F577" s="21"/>
      <c r="G577" s="22"/>
      <c r="H577" s="87" t="str">
        <f t="shared" si="278"/>
        <v xml:space="preserve"> </v>
      </c>
      <c r="I577" s="22"/>
      <c r="J577" s="88" t="str">
        <f t="shared" si="279"/>
        <v xml:space="preserve"> </v>
      </c>
      <c r="K577" s="89" t="str">
        <f t="shared" si="280"/>
        <v xml:space="preserve"> </v>
      </c>
      <c r="L577" s="90" t="str">
        <f t="shared" si="281"/>
        <v xml:space="preserve"> </v>
      </c>
      <c r="M577" s="107"/>
      <c r="N577" s="108"/>
      <c r="O577" s="94"/>
      <c r="P577" s="48"/>
      <c r="Q577" s="48"/>
      <c r="R577" s="48"/>
      <c r="S577" s="48"/>
      <c r="T577" s="48"/>
      <c r="U577" s="48"/>
      <c r="V577" s="48"/>
      <c r="W577" s="48"/>
      <c r="X577" s="48"/>
      <c r="Y577" s="48"/>
      <c r="Z577" s="48"/>
      <c r="AA577"/>
      <c r="AB577"/>
    </row>
    <row r="578" spans="1:28" ht="17.100000000000001" customHeight="1" x14ac:dyDescent="0.45">
      <c r="A578" s="291"/>
      <c r="B578" s="151"/>
      <c r="C578" s="141">
        <f t="shared" si="282"/>
        <v>5</v>
      </c>
      <c r="D578" s="19"/>
      <c r="E578" s="20"/>
      <c r="F578" s="21"/>
      <c r="G578" s="22"/>
      <c r="H578" s="87" t="str">
        <f t="shared" si="278"/>
        <v xml:space="preserve"> </v>
      </c>
      <c r="I578" s="22"/>
      <c r="J578" s="88" t="str">
        <f t="shared" si="279"/>
        <v xml:space="preserve"> </v>
      </c>
      <c r="K578" s="89" t="str">
        <f t="shared" si="280"/>
        <v xml:space="preserve"> </v>
      </c>
      <c r="L578" s="90" t="str">
        <f t="shared" si="281"/>
        <v xml:space="preserve"> </v>
      </c>
      <c r="M578" s="107"/>
      <c r="N578" s="108"/>
      <c r="O578" s="94"/>
      <c r="P578" s="48"/>
      <c r="Q578" s="48"/>
      <c r="R578" s="48"/>
      <c r="S578" s="48"/>
      <c r="T578" s="48"/>
      <c r="U578" s="48"/>
      <c r="V578" s="48"/>
      <c r="W578" s="48"/>
      <c r="X578" s="48"/>
      <c r="Y578" s="48"/>
      <c r="Z578" s="48"/>
      <c r="AA578"/>
      <c r="AB578"/>
    </row>
    <row r="579" spans="1:28" ht="17.100000000000001" customHeight="1" x14ac:dyDescent="0.45">
      <c r="A579" s="291"/>
      <c r="B579" s="151"/>
      <c r="C579" s="141">
        <f t="shared" si="282"/>
        <v>6</v>
      </c>
      <c r="D579" s="19"/>
      <c r="E579" s="20"/>
      <c r="F579" s="21"/>
      <c r="G579" s="22"/>
      <c r="H579" s="87" t="str">
        <f t="shared" si="278"/>
        <v xml:space="preserve"> </v>
      </c>
      <c r="I579" s="22"/>
      <c r="J579" s="88" t="str">
        <f t="shared" si="279"/>
        <v xml:space="preserve"> </v>
      </c>
      <c r="K579" s="89" t="str">
        <f t="shared" si="280"/>
        <v xml:space="preserve"> </v>
      </c>
      <c r="L579" s="90" t="str">
        <f t="shared" si="281"/>
        <v xml:space="preserve"> </v>
      </c>
      <c r="M579" s="107"/>
      <c r="N579" s="108"/>
      <c r="O579" s="94"/>
      <c r="P579" s="48"/>
      <c r="Q579" s="48"/>
      <c r="R579" s="48"/>
      <c r="S579" s="48"/>
      <c r="T579" s="48"/>
      <c r="U579" s="48"/>
      <c r="V579" s="48"/>
      <c r="W579" s="48"/>
      <c r="X579" s="48"/>
      <c r="Y579" s="48"/>
      <c r="Z579" s="48"/>
      <c r="AA579"/>
      <c r="AB579"/>
    </row>
    <row r="580" spans="1:28" ht="17.100000000000001" customHeight="1" x14ac:dyDescent="0.45">
      <c r="A580" s="291"/>
      <c r="B580" s="151"/>
      <c r="C580" s="141">
        <f t="shared" si="282"/>
        <v>7</v>
      </c>
      <c r="D580" s="19"/>
      <c r="E580" s="20"/>
      <c r="F580" s="21"/>
      <c r="G580" s="22"/>
      <c r="H580" s="87" t="str">
        <f t="shared" si="278"/>
        <v xml:space="preserve"> </v>
      </c>
      <c r="I580" s="22"/>
      <c r="J580" s="88" t="str">
        <f t="shared" si="279"/>
        <v xml:space="preserve"> </v>
      </c>
      <c r="K580" s="89" t="str">
        <f t="shared" si="280"/>
        <v xml:space="preserve"> </v>
      </c>
      <c r="L580" s="90" t="str">
        <f t="shared" si="281"/>
        <v xml:space="preserve"> </v>
      </c>
      <c r="M580" s="107"/>
      <c r="N580" s="108"/>
      <c r="O580" s="94"/>
      <c r="P580" s="48"/>
      <c r="Q580" s="48"/>
      <c r="R580" s="48"/>
      <c r="S580" s="48"/>
      <c r="T580" s="48"/>
      <c r="U580" s="48"/>
      <c r="V580" s="48"/>
      <c r="W580" s="48"/>
      <c r="X580" s="48"/>
      <c r="Y580" s="48"/>
      <c r="Z580" s="48"/>
      <c r="AA580"/>
      <c r="AB580"/>
    </row>
    <row r="581" spans="1:28" ht="17.100000000000001" customHeight="1" x14ac:dyDescent="0.45">
      <c r="A581" s="291"/>
      <c r="B581" s="151"/>
      <c r="C581" s="141">
        <f t="shared" si="282"/>
        <v>8</v>
      </c>
      <c r="D581" s="19"/>
      <c r="E581" s="20"/>
      <c r="F581" s="21"/>
      <c r="G581" s="22"/>
      <c r="H581" s="87" t="str">
        <f t="shared" si="278"/>
        <v xml:space="preserve"> </v>
      </c>
      <c r="I581" s="22"/>
      <c r="J581" s="88" t="str">
        <f t="shared" si="279"/>
        <v xml:space="preserve"> </v>
      </c>
      <c r="K581" s="89" t="str">
        <f t="shared" si="280"/>
        <v xml:space="preserve"> </v>
      </c>
      <c r="L581" s="90" t="str">
        <f t="shared" si="281"/>
        <v xml:space="preserve"> </v>
      </c>
      <c r="M581" s="107"/>
      <c r="N581" s="108"/>
      <c r="O581" s="94"/>
      <c r="P581" s="48"/>
      <c r="Q581" s="48"/>
      <c r="R581" s="48"/>
      <c r="S581" s="48"/>
      <c r="T581" s="48"/>
      <c r="U581" s="48"/>
      <c r="V581" s="48"/>
      <c r="W581" s="48"/>
      <c r="X581" s="48"/>
      <c r="Y581" s="48"/>
      <c r="Z581" s="48"/>
      <c r="AA581"/>
      <c r="AB581"/>
    </row>
    <row r="582" spans="1:28" ht="17.100000000000001" customHeight="1" x14ac:dyDescent="0.45">
      <c r="A582" s="291"/>
      <c r="B582" s="151"/>
      <c r="C582" s="141">
        <f t="shared" si="282"/>
        <v>9</v>
      </c>
      <c r="D582" s="19"/>
      <c r="E582" s="20"/>
      <c r="F582" s="21"/>
      <c r="G582" s="22"/>
      <c r="H582" s="87" t="str">
        <f t="shared" si="278"/>
        <v xml:space="preserve"> </v>
      </c>
      <c r="I582" s="22"/>
      <c r="J582" s="88" t="str">
        <f t="shared" si="279"/>
        <v xml:space="preserve"> </v>
      </c>
      <c r="K582" s="89" t="str">
        <f t="shared" si="280"/>
        <v xml:space="preserve"> </v>
      </c>
      <c r="L582" s="90" t="str">
        <f t="shared" si="281"/>
        <v xml:space="preserve"> </v>
      </c>
      <c r="M582" s="107"/>
      <c r="N582" s="108"/>
      <c r="O582" s="94"/>
      <c r="P582" s="48"/>
      <c r="Q582" s="48"/>
      <c r="R582" s="48"/>
      <c r="S582" s="48"/>
    </row>
    <row r="583" spans="1:28" ht="17.100000000000001" customHeight="1" thickBot="1" x14ac:dyDescent="0.5">
      <c r="A583" s="292"/>
      <c r="B583" s="152"/>
      <c r="C583" s="142">
        <f t="shared" si="282"/>
        <v>10</v>
      </c>
      <c r="D583" s="23"/>
      <c r="E583" s="24"/>
      <c r="F583" s="102"/>
      <c r="G583" s="25"/>
      <c r="H583" s="109" t="str">
        <f t="shared" si="278"/>
        <v xml:space="preserve"> </v>
      </c>
      <c r="I583" s="25"/>
      <c r="J583" s="110" t="str">
        <f t="shared" si="279"/>
        <v xml:space="preserve"> </v>
      </c>
      <c r="K583" s="95" t="str">
        <f t="shared" si="280"/>
        <v xml:space="preserve"> </v>
      </c>
      <c r="L583" s="111" t="str">
        <f t="shared" si="281"/>
        <v xml:space="preserve"> </v>
      </c>
      <c r="M583" s="96"/>
      <c r="N583" s="97"/>
      <c r="O583" s="98"/>
      <c r="P583" s="48"/>
      <c r="Q583" s="48"/>
      <c r="R583" s="48"/>
      <c r="S583" s="48"/>
    </row>
    <row r="584" spans="1:28" ht="55.9" thickBot="1" x14ac:dyDescent="0.5">
      <c r="A584" s="112" t="s">
        <v>65</v>
      </c>
      <c r="B584" s="113" t="s">
        <v>112</v>
      </c>
      <c r="C584" s="114" t="s">
        <v>79</v>
      </c>
      <c r="D584" s="114" t="s">
        <v>107</v>
      </c>
      <c r="E584" s="114" t="s">
        <v>211</v>
      </c>
      <c r="F584" s="114" t="s">
        <v>81</v>
      </c>
      <c r="G584" s="114" t="s">
        <v>32</v>
      </c>
      <c r="H584" s="114" t="s">
        <v>68</v>
      </c>
      <c r="I584" s="114" t="s">
        <v>44</v>
      </c>
      <c r="J584" s="114" t="s">
        <v>33</v>
      </c>
      <c r="K584" s="114" t="s">
        <v>34</v>
      </c>
      <c r="L584" s="114" t="s">
        <v>228</v>
      </c>
      <c r="M584" s="114" t="s">
        <v>229</v>
      </c>
      <c r="N584" s="114" t="s">
        <v>80</v>
      </c>
      <c r="O584" s="115" t="s">
        <v>69</v>
      </c>
      <c r="P584" s="48"/>
    </row>
    <row r="585" spans="1:28" ht="21" customHeight="1" x14ac:dyDescent="0.5">
      <c r="A585" s="49">
        <f>A572+1</f>
        <v>45</v>
      </c>
      <c r="B585" s="181"/>
      <c r="C585" s="174"/>
      <c r="D585" s="50" t="str">
        <f>IF(ISBLANK(C585)," ",C585/$K$8)</f>
        <v xml:space="preserve"> </v>
      </c>
      <c r="E585" s="17"/>
      <c r="F585" s="51" t="str">
        <f>IF((SUM(L587:L596))&gt;0,SUM(L587:L596)," ")</f>
        <v xml:space="preserve"> </v>
      </c>
      <c r="G585" s="17"/>
      <c r="H585" s="17"/>
      <c r="I585" s="17"/>
      <c r="J585" s="17"/>
      <c r="K585" s="18"/>
      <c r="L585" s="18"/>
      <c r="M585" s="52" t="str">
        <f>IF(ISBLANK(C585)," ",IF(SUM(D587:E596)+SUM(G585:H585)+SUM(J585:L585)&gt;(D585*$K$8*$G$8),(D585*$K$8*$G$8),SUM(D587:E596)+SUM(G585:H585)+SUM(J585:L585)))</f>
        <v xml:space="preserve"> </v>
      </c>
      <c r="N585" s="26"/>
      <c r="O585" s="99" t="str">
        <f>IF(ISBLANK(N585)," ",IF(M585="0,00","0,00",MIN(IF(SUM(750/$O$8*M585)&gt;750,750,SUM(750/$O$8*M585)),N585)))</f>
        <v xml:space="preserve"> </v>
      </c>
      <c r="P585" s="53"/>
    </row>
    <row r="586" spans="1:28" ht="86.1" customHeight="1" x14ac:dyDescent="0.45">
      <c r="A586" s="296" t="s">
        <v>109</v>
      </c>
      <c r="B586" s="146" t="s">
        <v>113</v>
      </c>
      <c r="C586" s="54" t="s">
        <v>115</v>
      </c>
      <c r="D586" s="55" t="s">
        <v>201</v>
      </c>
      <c r="E586" s="55" t="s">
        <v>31</v>
      </c>
      <c r="F586" s="55" t="s">
        <v>35</v>
      </c>
      <c r="G586" s="55" t="s">
        <v>110</v>
      </c>
      <c r="H586" s="55" t="s">
        <v>43</v>
      </c>
      <c r="I586" s="55" t="s">
        <v>82</v>
      </c>
      <c r="J586" s="55" t="s">
        <v>83</v>
      </c>
      <c r="K586" s="56" t="s">
        <v>84</v>
      </c>
      <c r="L586" s="187" t="s">
        <v>229</v>
      </c>
      <c r="M586" s="298" t="s">
        <v>66</v>
      </c>
      <c r="N586" s="299"/>
      <c r="O586" s="300"/>
      <c r="P586" s="48"/>
    </row>
    <row r="587" spans="1:28" ht="17.100000000000001" customHeight="1" x14ac:dyDescent="0.45">
      <c r="A587" s="296"/>
      <c r="B587" s="151"/>
      <c r="C587" s="139">
        <v>1</v>
      </c>
      <c r="D587" s="19"/>
      <c r="E587" s="20"/>
      <c r="F587" s="21"/>
      <c r="G587" s="22"/>
      <c r="H587" s="57" t="str">
        <f>IF(ISBLANK(G587)," ",(G587+1))</f>
        <v xml:space="preserve"> </v>
      </c>
      <c r="I587" s="22"/>
      <c r="J587" s="58" t="str">
        <f>IF(ISBLANK(I587)," ",DATEDIF(G587,I587,"d"))</f>
        <v xml:space="preserve"> </v>
      </c>
      <c r="K587" s="59" t="str">
        <f>IF(ISBLANK(G587)," ",(H587+29))</f>
        <v xml:space="preserve"> </v>
      </c>
      <c r="L587" s="60" t="str">
        <f>IF(ISBLANK(D587),IF(ISBLANK(E587)," ",D587+E587),D587+E587)</f>
        <v xml:space="preserve"> </v>
      </c>
      <c r="M587" s="61"/>
      <c r="N587" s="62"/>
      <c r="O587" s="63"/>
      <c r="P587" s="48"/>
      <c r="Q587" s="48"/>
      <c r="R587" s="48"/>
      <c r="S587" s="48"/>
      <c r="T587" s="48"/>
      <c r="U587" s="48"/>
      <c r="V587" s="48"/>
      <c r="W587" s="48"/>
      <c r="X587" s="48"/>
      <c r="Y587" s="48"/>
      <c r="Z587" s="48"/>
      <c r="AA587"/>
      <c r="AB587"/>
    </row>
    <row r="588" spans="1:28" ht="17.100000000000001" customHeight="1" x14ac:dyDescent="0.45">
      <c r="A588" s="296"/>
      <c r="B588" s="151"/>
      <c r="C588" s="139">
        <f t="shared" ref="C588:C596" si="283">C587+1</f>
        <v>2</v>
      </c>
      <c r="D588" s="19"/>
      <c r="E588" s="20"/>
      <c r="F588" s="21"/>
      <c r="G588" s="22"/>
      <c r="H588" s="57" t="str">
        <f t="shared" ref="H588:H596" si="284">IF(ISBLANK(G588)," ",(G588+1))</f>
        <v xml:space="preserve"> </v>
      </c>
      <c r="I588" s="22"/>
      <c r="J588" s="58" t="str">
        <f t="shared" ref="J588:J596" si="285">IF(ISBLANK(I588)," ",DATEDIF(G588,I588,"d"))</f>
        <v xml:space="preserve"> </v>
      </c>
      <c r="K588" s="59" t="str">
        <f>IF(ISBLANK(G588)," ",(H588+29))</f>
        <v xml:space="preserve"> </v>
      </c>
      <c r="L588" s="60" t="str">
        <f t="shared" ref="L588:L596" si="286">IF(ISBLANK(D588),IF(ISBLANK(E588)," ",D588+E588),D588+E588)</f>
        <v xml:space="preserve"> </v>
      </c>
      <c r="M588" s="100"/>
      <c r="N588" s="101"/>
      <c r="O588" s="64"/>
      <c r="P588" s="48"/>
      <c r="Q588" s="48"/>
      <c r="R588" s="48"/>
      <c r="S588" s="48"/>
      <c r="T588" s="48"/>
      <c r="U588" s="48"/>
      <c r="V588" s="48"/>
      <c r="W588" s="48"/>
      <c r="X588" s="48"/>
      <c r="Y588" s="48"/>
      <c r="Z588" s="48"/>
      <c r="AA588"/>
      <c r="AB588"/>
    </row>
    <row r="589" spans="1:28" ht="17.100000000000001" customHeight="1" x14ac:dyDescent="0.45">
      <c r="A589" s="296"/>
      <c r="B589" s="151"/>
      <c r="C589" s="139">
        <f t="shared" si="283"/>
        <v>3</v>
      </c>
      <c r="D589" s="19"/>
      <c r="E589" s="20"/>
      <c r="F589" s="21"/>
      <c r="G589" s="116"/>
      <c r="H589" s="57" t="str">
        <f t="shared" si="284"/>
        <v xml:space="preserve"> </v>
      </c>
      <c r="I589" s="22"/>
      <c r="J589" s="58" t="str">
        <f t="shared" si="285"/>
        <v xml:space="preserve"> </v>
      </c>
      <c r="K589" s="59" t="str">
        <f t="shared" ref="K589" si="287">IF(ISBLANK(G589)," ",(H589+29))</f>
        <v xml:space="preserve"> </v>
      </c>
      <c r="L589" s="60" t="str">
        <f t="shared" si="286"/>
        <v xml:space="preserve"> </v>
      </c>
      <c r="M589" s="100"/>
      <c r="N589" s="101"/>
      <c r="O589" s="64"/>
      <c r="P589" s="48"/>
      <c r="Q589" s="48"/>
      <c r="R589" s="48"/>
      <c r="S589" s="48"/>
      <c r="T589" s="48"/>
      <c r="U589" s="48"/>
      <c r="V589" s="48"/>
      <c r="W589" s="48"/>
      <c r="X589" s="48"/>
      <c r="Y589" s="48"/>
      <c r="Z589" s="48"/>
      <c r="AA589"/>
      <c r="AB589"/>
    </row>
    <row r="590" spans="1:28" ht="17.100000000000001" customHeight="1" x14ac:dyDescent="0.45">
      <c r="A590" s="296"/>
      <c r="B590" s="151"/>
      <c r="C590" s="139">
        <f t="shared" si="283"/>
        <v>4</v>
      </c>
      <c r="D590" s="19"/>
      <c r="E590" s="20"/>
      <c r="F590" s="21"/>
      <c r="G590" s="22"/>
      <c r="H590" s="57" t="str">
        <f t="shared" si="284"/>
        <v xml:space="preserve"> </v>
      </c>
      <c r="I590" s="22"/>
      <c r="J590" s="58" t="str">
        <f t="shared" si="285"/>
        <v xml:space="preserve"> </v>
      </c>
      <c r="K590" s="59" t="str">
        <f>IF(ISBLANK(G590)," ",(H590+29))</f>
        <v xml:space="preserve"> </v>
      </c>
      <c r="L590" s="60" t="str">
        <f t="shared" si="286"/>
        <v xml:space="preserve"> </v>
      </c>
      <c r="M590" s="100"/>
      <c r="N590" s="101"/>
      <c r="O590" s="64"/>
      <c r="P590" s="48"/>
      <c r="Q590" s="48"/>
      <c r="R590" s="48"/>
      <c r="S590" s="48"/>
      <c r="T590" s="48"/>
      <c r="U590" s="48"/>
      <c r="V590" s="48"/>
      <c r="W590" s="48"/>
      <c r="X590" s="48"/>
      <c r="Y590" s="48"/>
      <c r="Z590" s="48"/>
      <c r="AA590"/>
      <c r="AB590"/>
    </row>
    <row r="591" spans="1:28" ht="17.100000000000001" customHeight="1" x14ac:dyDescent="0.45">
      <c r="A591" s="296"/>
      <c r="B591" s="151"/>
      <c r="C591" s="139">
        <f t="shared" si="283"/>
        <v>5</v>
      </c>
      <c r="D591" s="19"/>
      <c r="E591" s="20"/>
      <c r="F591" s="21"/>
      <c r="G591" s="22"/>
      <c r="H591" s="57" t="str">
        <f t="shared" si="284"/>
        <v xml:space="preserve"> </v>
      </c>
      <c r="I591" s="22"/>
      <c r="J591" s="58" t="str">
        <f t="shared" si="285"/>
        <v xml:space="preserve"> </v>
      </c>
      <c r="K591" s="59" t="str">
        <f t="shared" ref="K591:K596" si="288">IF(ISBLANK(G591)," ",(H591+29))</f>
        <v xml:space="preserve"> </v>
      </c>
      <c r="L591" s="60" t="str">
        <f t="shared" si="286"/>
        <v xml:space="preserve"> </v>
      </c>
      <c r="M591" s="100"/>
      <c r="N591" s="101"/>
      <c r="O591" s="64"/>
      <c r="P591" s="48"/>
      <c r="Q591" s="48"/>
      <c r="R591" s="48"/>
      <c r="S591" s="48"/>
      <c r="T591" s="48"/>
      <c r="U591" s="48"/>
      <c r="V591" s="48"/>
      <c r="W591" s="48"/>
      <c r="X591" s="48"/>
      <c r="Y591" s="48"/>
      <c r="Z591" s="48"/>
      <c r="AA591"/>
      <c r="AB591"/>
    </row>
    <row r="592" spans="1:28" ht="17.100000000000001" customHeight="1" x14ac:dyDescent="0.45">
      <c r="A592" s="296"/>
      <c r="B592" s="151"/>
      <c r="C592" s="139">
        <f t="shared" si="283"/>
        <v>6</v>
      </c>
      <c r="D592" s="19"/>
      <c r="E592" s="20"/>
      <c r="F592" s="21"/>
      <c r="G592" s="22"/>
      <c r="H592" s="57" t="str">
        <f t="shared" si="284"/>
        <v xml:space="preserve"> </v>
      </c>
      <c r="I592" s="22"/>
      <c r="J592" s="58" t="str">
        <f t="shared" si="285"/>
        <v xml:space="preserve"> </v>
      </c>
      <c r="K592" s="59" t="str">
        <f t="shared" si="288"/>
        <v xml:space="preserve"> </v>
      </c>
      <c r="L592" s="60" t="str">
        <f t="shared" si="286"/>
        <v xml:space="preserve"> </v>
      </c>
      <c r="M592" s="100"/>
      <c r="N592" s="101"/>
      <c r="O592" s="64"/>
      <c r="P592" s="48"/>
      <c r="Q592" s="48"/>
      <c r="R592" s="48"/>
      <c r="S592" s="48"/>
      <c r="T592" s="48"/>
      <c r="U592" s="48"/>
      <c r="V592" s="48"/>
      <c r="W592" s="48"/>
      <c r="X592" s="48"/>
      <c r="Y592" s="48"/>
      <c r="Z592" s="48"/>
      <c r="AA592"/>
      <c r="AB592"/>
    </row>
    <row r="593" spans="1:28" ht="17.100000000000001" customHeight="1" x14ac:dyDescent="0.45">
      <c r="A593" s="296"/>
      <c r="B593" s="151"/>
      <c r="C593" s="139">
        <f t="shared" si="283"/>
        <v>7</v>
      </c>
      <c r="D593" s="19"/>
      <c r="E593" s="20"/>
      <c r="F593" s="21"/>
      <c r="G593" s="22"/>
      <c r="H593" s="57" t="str">
        <f t="shared" si="284"/>
        <v xml:space="preserve"> </v>
      </c>
      <c r="I593" s="22"/>
      <c r="J593" s="58" t="str">
        <f t="shared" si="285"/>
        <v xml:space="preserve"> </v>
      </c>
      <c r="K593" s="59" t="str">
        <f t="shared" si="288"/>
        <v xml:space="preserve"> </v>
      </c>
      <c r="L593" s="60" t="str">
        <f t="shared" si="286"/>
        <v xml:space="preserve"> </v>
      </c>
      <c r="M593" s="100"/>
      <c r="N593" s="101"/>
      <c r="O593" s="64"/>
      <c r="P593" s="48"/>
      <c r="Q593" s="48"/>
      <c r="R593" s="48"/>
      <c r="S593" s="48"/>
      <c r="T593" s="48"/>
      <c r="U593" s="48"/>
      <c r="V593" s="48"/>
      <c r="W593" s="48"/>
      <c r="X593" s="48"/>
      <c r="Y593" s="48"/>
      <c r="Z593" s="48"/>
      <c r="AA593"/>
      <c r="AB593"/>
    </row>
    <row r="594" spans="1:28" ht="17.100000000000001" customHeight="1" x14ac:dyDescent="0.45">
      <c r="A594" s="296"/>
      <c r="B594" s="151"/>
      <c r="C594" s="139">
        <f t="shared" si="283"/>
        <v>8</v>
      </c>
      <c r="D594" s="19"/>
      <c r="E594" s="20"/>
      <c r="F594" s="21"/>
      <c r="G594" s="22"/>
      <c r="H594" s="57" t="str">
        <f t="shared" si="284"/>
        <v xml:space="preserve"> </v>
      </c>
      <c r="I594" s="22"/>
      <c r="J594" s="58" t="str">
        <f t="shared" si="285"/>
        <v xml:space="preserve"> </v>
      </c>
      <c r="K594" s="59" t="str">
        <f t="shared" si="288"/>
        <v xml:space="preserve"> </v>
      </c>
      <c r="L594" s="60" t="str">
        <f t="shared" si="286"/>
        <v xml:space="preserve"> </v>
      </c>
      <c r="M594" s="100"/>
      <c r="N594" s="101"/>
      <c r="O594" s="64"/>
      <c r="P594" s="48"/>
      <c r="Q594" s="48"/>
      <c r="R594" s="48"/>
      <c r="S594" s="48"/>
      <c r="T594" s="48"/>
      <c r="U594" s="48"/>
      <c r="V594" s="48"/>
      <c r="W594" s="48"/>
      <c r="X594" s="48"/>
      <c r="Y594" s="48"/>
      <c r="Z594" s="48"/>
      <c r="AA594"/>
      <c r="AB594"/>
    </row>
    <row r="595" spans="1:28" ht="17.100000000000001" customHeight="1" x14ac:dyDescent="0.45">
      <c r="A595" s="296"/>
      <c r="B595" s="151"/>
      <c r="C595" s="139">
        <f t="shared" si="283"/>
        <v>9</v>
      </c>
      <c r="D595" s="19"/>
      <c r="E595" s="20"/>
      <c r="F595" s="21"/>
      <c r="G595" s="22"/>
      <c r="H595" s="57" t="str">
        <f t="shared" si="284"/>
        <v xml:space="preserve"> </v>
      </c>
      <c r="I595" s="22"/>
      <c r="J595" s="58" t="str">
        <f t="shared" si="285"/>
        <v xml:space="preserve"> </v>
      </c>
      <c r="K595" s="59" t="str">
        <f t="shared" si="288"/>
        <v xml:space="preserve"> </v>
      </c>
      <c r="L595" s="60" t="str">
        <f t="shared" si="286"/>
        <v xml:space="preserve"> </v>
      </c>
      <c r="M595" s="100"/>
      <c r="N595" s="101"/>
      <c r="O595" s="64"/>
      <c r="P595" s="48"/>
      <c r="Q595" s="48"/>
      <c r="R595" s="48"/>
      <c r="S595" s="48"/>
    </row>
    <row r="596" spans="1:28" ht="17.100000000000001" customHeight="1" thickBot="1" x14ac:dyDescent="0.5">
      <c r="A596" s="297"/>
      <c r="B596" s="152"/>
      <c r="C596" s="140">
        <f t="shared" si="283"/>
        <v>10</v>
      </c>
      <c r="D596" s="23"/>
      <c r="E596" s="24"/>
      <c r="F596" s="102"/>
      <c r="G596" s="25"/>
      <c r="H596" s="103" t="str">
        <f t="shared" si="284"/>
        <v xml:space="preserve"> </v>
      </c>
      <c r="I596" s="25"/>
      <c r="J596" s="104" t="str">
        <f t="shared" si="285"/>
        <v xml:space="preserve"> </v>
      </c>
      <c r="K596" s="65" t="str">
        <f t="shared" si="288"/>
        <v xml:space="preserve"> </v>
      </c>
      <c r="L596" s="105" t="str">
        <f t="shared" si="286"/>
        <v xml:space="preserve"> </v>
      </c>
      <c r="M596" s="66"/>
      <c r="N596" s="67"/>
      <c r="O596" s="68"/>
      <c r="P596" s="48"/>
      <c r="Q596" s="48"/>
      <c r="R596" s="48"/>
      <c r="S596" s="48"/>
    </row>
    <row r="597" spans="1:28" ht="55.9" thickBot="1" x14ac:dyDescent="0.5">
      <c r="A597" s="112" t="s">
        <v>65</v>
      </c>
      <c r="B597" s="113" t="s">
        <v>112</v>
      </c>
      <c r="C597" s="114" t="s">
        <v>79</v>
      </c>
      <c r="D597" s="114" t="s">
        <v>107</v>
      </c>
      <c r="E597" s="114" t="s">
        <v>211</v>
      </c>
      <c r="F597" s="114" t="s">
        <v>81</v>
      </c>
      <c r="G597" s="114" t="s">
        <v>32</v>
      </c>
      <c r="H597" s="114" t="s">
        <v>68</v>
      </c>
      <c r="I597" s="114" t="s">
        <v>44</v>
      </c>
      <c r="J597" s="114" t="s">
        <v>33</v>
      </c>
      <c r="K597" s="114" t="s">
        <v>34</v>
      </c>
      <c r="L597" s="114" t="s">
        <v>228</v>
      </c>
      <c r="M597" s="114" t="s">
        <v>229</v>
      </c>
      <c r="N597" s="114" t="s">
        <v>80</v>
      </c>
      <c r="O597" s="115" t="s">
        <v>69</v>
      </c>
      <c r="P597" s="48"/>
    </row>
    <row r="598" spans="1:28" ht="21" customHeight="1" x14ac:dyDescent="0.5">
      <c r="A598" s="81">
        <f>A585+1</f>
        <v>46</v>
      </c>
      <c r="B598" s="181"/>
      <c r="C598" s="174"/>
      <c r="D598" s="85" t="str">
        <f t="shared" ref="D598" si="289">IF(ISBLANK(C598)," ",C598/$K$8)</f>
        <v xml:space="preserve"> </v>
      </c>
      <c r="E598" s="17"/>
      <c r="F598" s="86" t="str">
        <f t="shared" ref="F598" si="290">IF((SUM(L600:L609))&gt;0,SUM(L600:L609)," ")</f>
        <v xml:space="preserve"> </v>
      </c>
      <c r="G598" s="17"/>
      <c r="H598" s="17"/>
      <c r="I598" s="17"/>
      <c r="J598" s="17"/>
      <c r="K598" s="18"/>
      <c r="L598" s="18"/>
      <c r="M598" s="52" t="str">
        <f>IF(ISBLANK(C598)," ",IF(SUM(D600:E609)+SUM(G598:H598)+SUM(J598:L598)&gt;(D598*$K$8*$G$8),(D598*$K$8*$G$8),SUM(D600:E609)+SUM(G598:H598)+SUM(J598:L598)))</f>
        <v xml:space="preserve"> </v>
      </c>
      <c r="N598" s="26"/>
      <c r="O598" s="106" t="str">
        <f>IF(ISBLANK(N598)," ",IF(M598="0,00","0,00",MIN(IF(SUM(750/$O$8*M598)&gt;750,750,SUM(750/$O$8*M598)),N598)))</f>
        <v xml:space="preserve"> </v>
      </c>
      <c r="P598" s="53"/>
    </row>
    <row r="599" spans="1:28" ht="86.1" customHeight="1" x14ac:dyDescent="0.45">
      <c r="A599" s="291" t="s">
        <v>109</v>
      </c>
      <c r="B599" s="120" t="s">
        <v>113</v>
      </c>
      <c r="C599" s="82" t="s">
        <v>115</v>
      </c>
      <c r="D599" s="83" t="s">
        <v>201</v>
      </c>
      <c r="E599" s="83" t="s">
        <v>31</v>
      </c>
      <c r="F599" s="83" t="s">
        <v>35</v>
      </c>
      <c r="G599" s="83" t="s">
        <v>110</v>
      </c>
      <c r="H599" s="83" t="s">
        <v>43</v>
      </c>
      <c r="I599" s="83" t="s">
        <v>82</v>
      </c>
      <c r="J599" s="83" t="s">
        <v>83</v>
      </c>
      <c r="K599" s="84" t="s">
        <v>84</v>
      </c>
      <c r="L599" s="188" t="s">
        <v>229</v>
      </c>
      <c r="M599" s="293" t="s">
        <v>66</v>
      </c>
      <c r="N599" s="294"/>
      <c r="O599" s="295"/>
      <c r="P599" s="48"/>
    </row>
    <row r="600" spans="1:28" ht="17.100000000000001" customHeight="1" x14ac:dyDescent="0.45">
      <c r="A600" s="291"/>
      <c r="B600" s="151"/>
      <c r="C600" s="141">
        <v>1</v>
      </c>
      <c r="D600" s="19"/>
      <c r="E600" s="20"/>
      <c r="F600" s="21"/>
      <c r="G600" s="22"/>
      <c r="H600" s="87" t="str">
        <f t="shared" ref="H600:H609" si="291">IF(ISBLANK(G600)," ",(G600+1))</f>
        <v xml:space="preserve"> </v>
      </c>
      <c r="I600" s="22"/>
      <c r="J600" s="88" t="str">
        <f t="shared" ref="J600:J609" si="292">IF(ISBLANK(I600)," ",DATEDIF(G600,I600,"d"))</f>
        <v xml:space="preserve"> </v>
      </c>
      <c r="K600" s="89" t="str">
        <f t="shared" ref="K600:K609" si="293">IF(ISBLANK(G600)," ",(H600+29))</f>
        <v xml:space="preserve"> </v>
      </c>
      <c r="L600" s="90" t="str">
        <f t="shared" ref="L600:L609" si="294">IF(ISBLANK(D600),IF(ISBLANK(E600)," ",D600+E600),D600+E600)</f>
        <v xml:space="preserve"> </v>
      </c>
      <c r="M600" s="91"/>
      <c r="N600" s="92"/>
      <c r="O600" s="93"/>
      <c r="P600" s="48"/>
      <c r="Q600" s="48"/>
      <c r="R600" s="48"/>
      <c r="S600" s="48"/>
      <c r="T600" s="48"/>
      <c r="U600" s="48"/>
      <c r="V600" s="48"/>
      <c r="W600" s="48"/>
      <c r="X600" s="48"/>
      <c r="Y600" s="48"/>
      <c r="Z600" s="48"/>
      <c r="AA600"/>
      <c r="AB600"/>
    </row>
    <row r="601" spans="1:28" ht="17.100000000000001" customHeight="1" x14ac:dyDescent="0.45">
      <c r="A601" s="291"/>
      <c r="B601" s="151"/>
      <c r="C601" s="141">
        <f t="shared" ref="C601:C609" si="295">C600+1</f>
        <v>2</v>
      </c>
      <c r="D601" s="19"/>
      <c r="E601" s="20"/>
      <c r="F601" s="21"/>
      <c r="G601" s="22"/>
      <c r="H601" s="87" t="str">
        <f t="shared" si="291"/>
        <v xml:space="preserve"> </v>
      </c>
      <c r="I601" s="22"/>
      <c r="J601" s="88" t="str">
        <f t="shared" si="292"/>
        <v xml:space="preserve"> </v>
      </c>
      <c r="K601" s="89" t="str">
        <f t="shared" si="293"/>
        <v xml:space="preserve"> </v>
      </c>
      <c r="L601" s="90" t="str">
        <f t="shared" si="294"/>
        <v xml:space="preserve"> </v>
      </c>
      <c r="M601" s="107"/>
      <c r="N601" s="108"/>
      <c r="O601" s="94"/>
      <c r="P601" s="48"/>
      <c r="Q601" s="48"/>
      <c r="R601" s="48"/>
      <c r="S601" s="48"/>
      <c r="T601" s="48"/>
      <c r="U601" s="48"/>
      <c r="V601" s="48"/>
      <c r="W601" s="48"/>
      <c r="X601" s="48"/>
      <c r="Y601" s="48"/>
      <c r="Z601" s="48"/>
      <c r="AA601"/>
      <c r="AB601"/>
    </row>
    <row r="602" spans="1:28" ht="17.100000000000001" customHeight="1" x14ac:dyDescent="0.45">
      <c r="A602" s="291"/>
      <c r="B602" s="151"/>
      <c r="C602" s="141">
        <f t="shared" si="295"/>
        <v>3</v>
      </c>
      <c r="D602" s="19"/>
      <c r="E602" s="20"/>
      <c r="F602" s="21"/>
      <c r="G602" s="22"/>
      <c r="H602" s="87" t="str">
        <f t="shared" si="291"/>
        <v xml:space="preserve"> </v>
      </c>
      <c r="I602" s="22"/>
      <c r="J602" s="88" t="str">
        <f t="shared" si="292"/>
        <v xml:space="preserve"> </v>
      </c>
      <c r="K602" s="89" t="str">
        <f t="shared" si="293"/>
        <v xml:space="preserve"> </v>
      </c>
      <c r="L602" s="90" t="str">
        <f t="shared" si="294"/>
        <v xml:space="preserve"> </v>
      </c>
      <c r="M602" s="107"/>
      <c r="N602" s="108"/>
      <c r="O602" s="94"/>
      <c r="P602" s="48"/>
      <c r="Q602" s="48"/>
      <c r="R602" s="48"/>
      <c r="S602" s="48"/>
      <c r="T602" s="48"/>
      <c r="U602" s="48"/>
      <c r="V602" s="48"/>
      <c r="W602" s="48"/>
      <c r="X602" s="48"/>
      <c r="Y602" s="48"/>
      <c r="Z602" s="48"/>
      <c r="AA602"/>
      <c r="AB602"/>
    </row>
    <row r="603" spans="1:28" ht="17.100000000000001" customHeight="1" x14ac:dyDescent="0.45">
      <c r="A603" s="291"/>
      <c r="B603" s="151"/>
      <c r="C603" s="141">
        <f t="shared" si="295"/>
        <v>4</v>
      </c>
      <c r="D603" s="19"/>
      <c r="E603" s="20"/>
      <c r="F603" s="21"/>
      <c r="G603" s="22"/>
      <c r="H603" s="87" t="str">
        <f t="shared" si="291"/>
        <v xml:space="preserve"> </v>
      </c>
      <c r="I603" s="22"/>
      <c r="J603" s="88" t="str">
        <f t="shared" si="292"/>
        <v xml:space="preserve"> </v>
      </c>
      <c r="K603" s="89" t="str">
        <f t="shared" si="293"/>
        <v xml:space="preserve"> </v>
      </c>
      <c r="L603" s="90" t="str">
        <f t="shared" si="294"/>
        <v xml:space="preserve"> </v>
      </c>
      <c r="M603" s="107"/>
      <c r="N603" s="108"/>
      <c r="O603" s="94"/>
      <c r="P603" s="48"/>
      <c r="Q603" s="48"/>
      <c r="R603" s="48"/>
      <c r="S603" s="48"/>
      <c r="T603" s="48"/>
      <c r="U603" s="48"/>
      <c r="V603" s="48"/>
      <c r="W603" s="48"/>
      <c r="X603" s="48"/>
      <c r="Y603" s="48"/>
      <c r="Z603" s="48"/>
      <c r="AA603"/>
      <c r="AB603"/>
    </row>
    <row r="604" spans="1:28" ht="17.100000000000001" customHeight="1" x14ac:dyDescent="0.45">
      <c r="A604" s="291"/>
      <c r="B604" s="151"/>
      <c r="C604" s="141">
        <f t="shared" si="295"/>
        <v>5</v>
      </c>
      <c r="D604" s="19"/>
      <c r="E604" s="20"/>
      <c r="F604" s="21"/>
      <c r="G604" s="22"/>
      <c r="H604" s="87" t="str">
        <f t="shared" si="291"/>
        <v xml:space="preserve"> </v>
      </c>
      <c r="I604" s="22"/>
      <c r="J604" s="88" t="str">
        <f t="shared" si="292"/>
        <v xml:space="preserve"> </v>
      </c>
      <c r="K604" s="89" t="str">
        <f t="shared" si="293"/>
        <v xml:space="preserve"> </v>
      </c>
      <c r="L604" s="90" t="str">
        <f t="shared" si="294"/>
        <v xml:space="preserve"> </v>
      </c>
      <c r="M604" s="107"/>
      <c r="N604" s="108"/>
      <c r="O604" s="94"/>
      <c r="P604" s="48"/>
      <c r="Q604" s="48"/>
      <c r="R604" s="48"/>
      <c r="S604" s="48"/>
      <c r="T604" s="48"/>
      <c r="U604" s="48"/>
      <c r="V604" s="48"/>
      <c r="W604" s="48"/>
      <c r="X604" s="48"/>
      <c r="Y604" s="48"/>
      <c r="Z604" s="48"/>
      <c r="AA604"/>
      <c r="AB604"/>
    </row>
    <row r="605" spans="1:28" ht="17.100000000000001" customHeight="1" x14ac:dyDescent="0.45">
      <c r="A605" s="291"/>
      <c r="B605" s="151"/>
      <c r="C605" s="141">
        <f t="shared" si="295"/>
        <v>6</v>
      </c>
      <c r="D605" s="19"/>
      <c r="E605" s="20"/>
      <c r="F605" s="21"/>
      <c r="G605" s="22"/>
      <c r="H605" s="87" t="str">
        <f t="shared" si="291"/>
        <v xml:space="preserve"> </v>
      </c>
      <c r="I605" s="22"/>
      <c r="J605" s="88" t="str">
        <f t="shared" si="292"/>
        <v xml:space="preserve"> </v>
      </c>
      <c r="K605" s="89" t="str">
        <f t="shared" si="293"/>
        <v xml:space="preserve"> </v>
      </c>
      <c r="L605" s="90" t="str">
        <f t="shared" si="294"/>
        <v xml:space="preserve"> </v>
      </c>
      <c r="M605" s="107"/>
      <c r="N605" s="108"/>
      <c r="O605" s="94"/>
      <c r="P605" s="48"/>
      <c r="Q605" s="48"/>
      <c r="R605" s="48"/>
      <c r="S605" s="48"/>
      <c r="T605" s="48"/>
      <c r="U605" s="48"/>
      <c r="V605" s="48"/>
      <c r="W605" s="48"/>
      <c r="X605" s="48"/>
      <c r="Y605" s="48"/>
      <c r="Z605" s="48"/>
      <c r="AA605"/>
      <c r="AB605"/>
    </row>
    <row r="606" spans="1:28" ht="17.100000000000001" customHeight="1" x14ac:dyDescent="0.45">
      <c r="A606" s="291"/>
      <c r="B606" s="151"/>
      <c r="C606" s="141">
        <f t="shared" si="295"/>
        <v>7</v>
      </c>
      <c r="D606" s="19"/>
      <c r="E606" s="20"/>
      <c r="F606" s="21"/>
      <c r="G606" s="22"/>
      <c r="H606" s="87" t="str">
        <f t="shared" si="291"/>
        <v xml:space="preserve"> </v>
      </c>
      <c r="I606" s="22"/>
      <c r="J606" s="88" t="str">
        <f t="shared" si="292"/>
        <v xml:space="preserve"> </v>
      </c>
      <c r="K606" s="89" t="str">
        <f t="shared" si="293"/>
        <v xml:space="preserve"> </v>
      </c>
      <c r="L606" s="90" t="str">
        <f t="shared" si="294"/>
        <v xml:space="preserve"> </v>
      </c>
      <c r="M606" s="107"/>
      <c r="N606" s="108"/>
      <c r="O606" s="94"/>
      <c r="P606" s="48"/>
      <c r="Q606" s="48"/>
      <c r="R606" s="48"/>
      <c r="S606" s="48"/>
      <c r="T606" s="48"/>
      <c r="U606" s="48"/>
      <c r="V606" s="48"/>
      <c r="W606" s="48"/>
      <c r="X606" s="48"/>
      <c r="Y606" s="48"/>
      <c r="Z606" s="48"/>
      <c r="AA606"/>
      <c r="AB606"/>
    </row>
    <row r="607" spans="1:28" ht="17.100000000000001" customHeight="1" x14ac:dyDescent="0.45">
      <c r="A607" s="291"/>
      <c r="B607" s="151"/>
      <c r="C607" s="141">
        <f t="shared" si="295"/>
        <v>8</v>
      </c>
      <c r="D607" s="19"/>
      <c r="E607" s="20"/>
      <c r="F607" s="21"/>
      <c r="G607" s="22"/>
      <c r="H607" s="87" t="str">
        <f t="shared" si="291"/>
        <v xml:space="preserve"> </v>
      </c>
      <c r="I607" s="22"/>
      <c r="J607" s="88" t="str">
        <f t="shared" si="292"/>
        <v xml:space="preserve"> </v>
      </c>
      <c r="K607" s="89" t="str">
        <f t="shared" si="293"/>
        <v xml:space="preserve"> </v>
      </c>
      <c r="L607" s="90" t="str">
        <f t="shared" si="294"/>
        <v xml:space="preserve"> </v>
      </c>
      <c r="M607" s="107"/>
      <c r="N607" s="108"/>
      <c r="O607" s="94"/>
      <c r="P607" s="48"/>
      <c r="Q607" s="48"/>
      <c r="R607" s="48"/>
      <c r="S607" s="48"/>
      <c r="T607" s="48"/>
      <c r="U607" s="48"/>
      <c r="V607" s="48"/>
      <c r="W607" s="48"/>
      <c r="X607" s="48"/>
      <c r="Y607" s="48"/>
      <c r="Z607" s="48"/>
      <c r="AA607"/>
      <c r="AB607"/>
    </row>
    <row r="608" spans="1:28" ht="17.100000000000001" customHeight="1" x14ac:dyDescent="0.45">
      <c r="A608" s="291"/>
      <c r="B608" s="151"/>
      <c r="C608" s="141">
        <f t="shared" si="295"/>
        <v>9</v>
      </c>
      <c r="D608" s="19"/>
      <c r="E608" s="20"/>
      <c r="F608" s="21"/>
      <c r="G608" s="22"/>
      <c r="H608" s="87" t="str">
        <f t="shared" si="291"/>
        <v xml:space="preserve"> </v>
      </c>
      <c r="I608" s="22"/>
      <c r="J608" s="88" t="str">
        <f t="shared" si="292"/>
        <v xml:space="preserve"> </v>
      </c>
      <c r="K608" s="89" t="str">
        <f t="shared" si="293"/>
        <v xml:space="preserve"> </v>
      </c>
      <c r="L608" s="90" t="str">
        <f t="shared" si="294"/>
        <v xml:space="preserve"> </v>
      </c>
      <c r="M608" s="107"/>
      <c r="N608" s="108"/>
      <c r="O608" s="94"/>
      <c r="P608" s="48"/>
      <c r="Q608" s="48"/>
      <c r="R608" s="48"/>
      <c r="S608" s="48"/>
    </row>
    <row r="609" spans="1:28" ht="17.100000000000001" customHeight="1" thickBot="1" x14ac:dyDescent="0.5">
      <c r="A609" s="292"/>
      <c r="B609" s="152"/>
      <c r="C609" s="142">
        <f t="shared" si="295"/>
        <v>10</v>
      </c>
      <c r="D609" s="23"/>
      <c r="E609" s="24"/>
      <c r="F609" s="102"/>
      <c r="G609" s="25"/>
      <c r="H609" s="109" t="str">
        <f t="shared" si="291"/>
        <v xml:space="preserve"> </v>
      </c>
      <c r="I609" s="25"/>
      <c r="J609" s="110" t="str">
        <f t="shared" si="292"/>
        <v xml:space="preserve"> </v>
      </c>
      <c r="K609" s="95" t="str">
        <f t="shared" si="293"/>
        <v xml:space="preserve"> </v>
      </c>
      <c r="L609" s="111" t="str">
        <f t="shared" si="294"/>
        <v xml:space="preserve"> </v>
      </c>
      <c r="M609" s="96"/>
      <c r="N609" s="97"/>
      <c r="O609" s="98"/>
      <c r="P609" s="48"/>
      <c r="Q609" s="48"/>
      <c r="R609" s="48"/>
      <c r="S609" s="48"/>
    </row>
    <row r="610" spans="1:28" ht="55.9" thickBot="1" x14ac:dyDescent="0.5">
      <c r="A610" s="112" t="s">
        <v>65</v>
      </c>
      <c r="B610" s="113" t="s">
        <v>112</v>
      </c>
      <c r="C610" s="114" t="s">
        <v>79</v>
      </c>
      <c r="D610" s="114" t="s">
        <v>107</v>
      </c>
      <c r="E610" s="114" t="s">
        <v>211</v>
      </c>
      <c r="F610" s="114" t="s">
        <v>81</v>
      </c>
      <c r="G610" s="114" t="s">
        <v>32</v>
      </c>
      <c r="H610" s="114" t="s">
        <v>68</v>
      </c>
      <c r="I610" s="114" t="s">
        <v>44</v>
      </c>
      <c r="J610" s="114" t="s">
        <v>33</v>
      </c>
      <c r="K610" s="114" t="s">
        <v>34</v>
      </c>
      <c r="L610" s="114" t="s">
        <v>228</v>
      </c>
      <c r="M610" s="114" t="s">
        <v>229</v>
      </c>
      <c r="N610" s="114" t="s">
        <v>80</v>
      </c>
      <c r="O610" s="115" t="s">
        <v>69</v>
      </c>
      <c r="P610" s="48"/>
    </row>
    <row r="611" spans="1:28" ht="21" customHeight="1" x14ac:dyDescent="0.5">
      <c r="A611" s="49">
        <f>A598+1</f>
        <v>47</v>
      </c>
      <c r="B611" s="181"/>
      <c r="C611" s="174"/>
      <c r="D611" s="50" t="str">
        <f>IF(ISBLANK(C611)," ",C611/$K$8)</f>
        <v xml:space="preserve"> </v>
      </c>
      <c r="E611" s="17"/>
      <c r="F611" s="51" t="str">
        <f>IF((SUM(L613:L622))&gt;0,SUM(L613:L622)," ")</f>
        <v xml:space="preserve"> </v>
      </c>
      <c r="G611" s="17"/>
      <c r="H611" s="17"/>
      <c r="I611" s="17"/>
      <c r="J611" s="17"/>
      <c r="K611" s="18"/>
      <c r="L611" s="18"/>
      <c r="M611" s="52" t="str">
        <f>IF(ISBLANK(C611)," ",IF(SUM(D613:E622)+SUM(G611:H611)+SUM(J611:L611)&gt;(D611*$K$8*$G$8),(D611*$K$8*$G$8),SUM(D613:E622)+SUM(G611:H611)+SUM(J611:L611)))</f>
        <v xml:space="preserve"> </v>
      </c>
      <c r="N611" s="26"/>
      <c r="O611" s="99" t="str">
        <f>IF(ISBLANK(N611)," ",IF(M611="0,00","0,00",MIN(IF(SUM(750/$O$8*M611)&gt;750,750,SUM(750/$O$8*M611)),N611)))</f>
        <v xml:space="preserve"> </v>
      </c>
      <c r="P611" s="53"/>
    </row>
    <row r="612" spans="1:28" ht="86.1" customHeight="1" x14ac:dyDescent="0.45">
      <c r="A612" s="296" t="s">
        <v>109</v>
      </c>
      <c r="B612" s="146" t="s">
        <v>113</v>
      </c>
      <c r="C612" s="54" t="s">
        <v>115</v>
      </c>
      <c r="D612" s="55" t="s">
        <v>201</v>
      </c>
      <c r="E612" s="55" t="s">
        <v>31</v>
      </c>
      <c r="F612" s="55" t="s">
        <v>35</v>
      </c>
      <c r="G612" s="55" t="s">
        <v>110</v>
      </c>
      <c r="H612" s="55" t="s">
        <v>43</v>
      </c>
      <c r="I612" s="55" t="s">
        <v>82</v>
      </c>
      <c r="J612" s="55" t="s">
        <v>83</v>
      </c>
      <c r="K612" s="56" t="s">
        <v>84</v>
      </c>
      <c r="L612" s="187" t="s">
        <v>229</v>
      </c>
      <c r="M612" s="298" t="s">
        <v>66</v>
      </c>
      <c r="N612" s="299"/>
      <c r="O612" s="300"/>
      <c r="P612" s="48"/>
    </row>
    <row r="613" spans="1:28" ht="17.100000000000001" customHeight="1" x14ac:dyDescent="0.45">
      <c r="A613" s="296"/>
      <c r="B613" s="151"/>
      <c r="C613" s="139">
        <v>1</v>
      </c>
      <c r="D613" s="19"/>
      <c r="E613" s="20"/>
      <c r="F613" s="21"/>
      <c r="G613" s="22"/>
      <c r="H613" s="57" t="str">
        <f>IF(ISBLANK(G613)," ",(G613+1))</f>
        <v xml:space="preserve"> </v>
      </c>
      <c r="I613" s="22"/>
      <c r="J613" s="58" t="str">
        <f>IF(ISBLANK(I613)," ",DATEDIF(G613,I613,"d"))</f>
        <v xml:space="preserve"> </v>
      </c>
      <c r="K613" s="59" t="str">
        <f>IF(ISBLANK(G613)," ",(H613+29))</f>
        <v xml:space="preserve"> </v>
      </c>
      <c r="L613" s="60" t="str">
        <f>IF(ISBLANK(D613),IF(ISBLANK(E613)," ",D613+E613),D613+E613)</f>
        <v xml:space="preserve"> </v>
      </c>
      <c r="M613" s="61"/>
      <c r="N613" s="62"/>
      <c r="O613" s="63"/>
      <c r="P613" s="48"/>
      <c r="Q613" s="48"/>
      <c r="R613" s="48"/>
      <c r="S613" s="48"/>
      <c r="T613" s="48"/>
      <c r="U613" s="48"/>
      <c r="V613" s="48"/>
      <c r="W613" s="48"/>
      <c r="X613" s="48"/>
      <c r="Y613" s="48"/>
      <c r="Z613" s="48"/>
      <c r="AA613"/>
      <c r="AB613"/>
    </row>
    <row r="614" spans="1:28" ht="17.100000000000001" customHeight="1" x14ac:dyDescent="0.45">
      <c r="A614" s="296"/>
      <c r="B614" s="151"/>
      <c r="C614" s="139">
        <f t="shared" ref="C614:C622" si="296">C613+1</f>
        <v>2</v>
      </c>
      <c r="D614" s="19"/>
      <c r="E614" s="20"/>
      <c r="F614" s="21"/>
      <c r="G614" s="22"/>
      <c r="H614" s="57" t="str">
        <f t="shared" ref="H614:H622" si="297">IF(ISBLANK(G614)," ",(G614+1))</f>
        <v xml:space="preserve"> </v>
      </c>
      <c r="I614" s="22"/>
      <c r="J614" s="58" t="str">
        <f t="shared" ref="J614:J622" si="298">IF(ISBLANK(I614)," ",DATEDIF(G614,I614,"d"))</f>
        <v xml:space="preserve"> </v>
      </c>
      <c r="K614" s="59" t="str">
        <f>IF(ISBLANK(G614)," ",(H614+29))</f>
        <v xml:space="preserve"> </v>
      </c>
      <c r="L614" s="60" t="str">
        <f t="shared" ref="L614:L622" si="299">IF(ISBLANK(D614),IF(ISBLANK(E614)," ",D614+E614),D614+E614)</f>
        <v xml:space="preserve"> </v>
      </c>
      <c r="M614" s="100"/>
      <c r="N614" s="101"/>
      <c r="O614" s="64"/>
      <c r="P614" s="48"/>
      <c r="Q614" s="48"/>
      <c r="R614" s="48"/>
      <c r="S614" s="48"/>
      <c r="T614" s="48"/>
      <c r="U614" s="48"/>
      <c r="V614" s="48"/>
      <c r="W614" s="48"/>
      <c r="X614" s="48"/>
      <c r="Y614" s="48"/>
      <c r="Z614" s="48"/>
      <c r="AA614"/>
      <c r="AB614"/>
    </row>
    <row r="615" spans="1:28" ht="17.100000000000001" customHeight="1" x14ac:dyDescent="0.45">
      <c r="A615" s="296"/>
      <c r="B615" s="151"/>
      <c r="C615" s="139">
        <f t="shared" si="296"/>
        <v>3</v>
      </c>
      <c r="D615" s="19"/>
      <c r="E615" s="20"/>
      <c r="F615" s="21"/>
      <c r="G615" s="116"/>
      <c r="H615" s="57" t="str">
        <f t="shared" si="297"/>
        <v xml:space="preserve"> </v>
      </c>
      <c r="I615" s="22"/>
      <c r="J615" s="58" t="str">
        <f t="shared" si="298"/>
        <v xml:space="preserve"> </v>
      </c>
      <c r="K615" s="59" t="str">
        <f t="shared" ref="K615" si="300">IF(ISBLANK(G615)," ",(H615+29))</f>
        <v xml:space="preserve"> </v>
      </c>
      <c r="L615" s="60" t="str">
        <f t="shared" si="299"/>
        <v xml:space="preserve"> </v>
      </c>
      <c r="M615" s="100"/>
      <c r="N615" s="101"/>
      <c r="O615" s="64"/>
      <c r="P615" s="48"/>
      <c r="Q615" s="48"/>
      <c r="R615" s="48"/>
      <c r="S615" s="48"/>
      <c r="T615" s="48"/>
      <c r="U615" s="48"/>
      <c r="V615" s="48"/>
      <c r="W615" s="48"/>
      <c r="X615" s="48"/>
      <c r="Y615" s="48"/>
      <c r="Z615" s="48"/>
      <c r="AA615"/>
      <c r="AB615"/>
    </row>
    <row r="616" spans="1:28" ht="17.100000000000001" customHeight="1" x14ac:dyDescent="0.45">
      <c r="A616" s="296"/>
      <c r="B616" s="151"/>
      <c r="C616" s="139">
        <f t="shared" si="296"/>
        <v>4</v>
      </c>
      <c r="D616" s="19"/>
      <c r="E616" s="20"/>
      <c r="F616" s="21"/>
      <c r="G616" s="22"/>
      <c r="H616" s="57" t="str">
        <f t="shared" si="297"/>
        <v xml:space="preserve"> </v>
      </c>
      <c r="I616" s="22"/>
      <c r="J616" s="58" t="str">
        <f t="shared" si="298"/>
        <v xml:space="preserve"> </v>
      </c>
      <c r="K616" s="59" t="str">
        <f>IF(ISBLANK(G616)," ",(H616+29))</f>
        <v xml:space="preserve"> </v>
      </c>
      <c r="L616" s="60" t="str">
        <f t="shared" si="299"/>
        <v xml:space="preserve"> </v>
      </c>
      <c r="M616" s="100"/>
      <c r="N616" s="101"/>
      <c r="O616" s="64"/>
      <c r="P616" s="48"/>
      <c r="Q616" s="48"/>
      <c r="R616" s="48"/>
      <c r="S616" s="48"/>
      <c r="T616" s="48"/>
      <c r="U616" s="48"/>
      <c r="V616" s="48"/>
      <c r="W616" s="48"/>
      <c r="X616" s="48"/>
      <c r="Y616" s="48"/>
      <c r="Z616" s="48"/>
      <c r="AA616"/>
      <c r="AB616"/>
    </row>
    <row r="617" spans="1:28" ht="17.100000000000001" customHeight="1" x14ac:dyDescent="0.45">
      <c r="A617" s="296"/>
      <c r="B617" s="151"/>
      <c r="C617" s="139">
        <f t="shared" si="296"/>
        <v>5</v>
      </c>
      <c r="D617" s="19"/>
      <c r="E617" s="20"/>
      <c r="F617" s="21"/>
      <c r="G617" s="22"/>
      <c r="H617" s="57" t="str">
        <f t="shared" si="297"/>
        <v xml:space="preserve"> </v>
      </c>
      <c r="I617" s="22"/>
      <c r="J617" s="58" t="str">
        <f t="shared" si="298"/>
        <v xml:space="preserve"> </v>
      </c>
      <c r="K617" s="59" t="str">
        <f t="shared" ref="K617:K622" si="301">IF(ISBLANK(G617)," ",(H617+29))</f>
        <v xml:space="preserve"> </v>
      </c>
      <c r="L617" s="60" t="str">
        <f t="shared" si="299"/>
        <v xml:space="preserve"> </v>
      </c>
      <c r="M617" s="100"/>
      <c r="N617" s="101"/>
      <c r="O617" s="64"/>
      <c r="P617" s="48"/>
      <c r="Q617" s="48"/>
      <c r="R617" s="48"/>
      <c r="S617" s="48"/>
      <c r="T617" s="48"/>
      <c r="U617" s="48"/>
      <c r="V617" s="48"/>
      <c r="W617" s="48"/>
      <c r="X617" s="48"/>
      <c r="Y617" s="48"/>
      <c r="Z617" s="48"/>
      <c r="AA617"/>
      <c r="AB617"/>
    </row>
    <row r="618" spans="1:28" ht="17.100000000000001" customHeight="1" x14ac:dyDescent="0.45">
      <c r="A618" s="296"/>
      <c r="B618" s="151"/>
      <c r="C618" s="139">
        <f t="shared" si="296"/>
        <v>6</v>
      </c>
      <c r="D618" s="19"/>
      <c r="E618" s="20"/>
      <c r="F618" s="21"/>
      <c r="G618" s="22"/>
      <c r="H618" s="57" t="str">
        <f t="shared" si="297"/>
        <v xml:space="preserve"> </v>
      </c>
      <c r="I618" s="22"/>
      <c r="J618" s="58" t="str">
        <f t="shared" si="298"/>
        <v xml:space="preserve"> </v>
      </c>
      <c r="K618" s="59" t="str">
        <f t="shared" si="301"/>
        <v xml:space="preserve"> </v>
      </c>
      <c r="L618" s="60" t="str">
        <f t="shared" si="299"/>
        <v xml:space="preserve"> </v>
      </c>
      <c r="M618" s="100"/>
      <c r="N618" s="101"/>
      <c r="O618" s="64"/>
      <c r="P618" s="48"/>
      <c r="Q618" s="48"/>
      <c r="R618" s="48"/>
      <c r="S618" s="48"/>
      <c r="T618" s="48"/>
      <c r="U618" s="48"/>
      <c r="V618" s="48"/>
      <c r="W618" s="48"/>
      <c r="X618" s="48"/>
      <c r="Y618" s="48"/>
      <c r="Z618" s="48"/>
      <c r="AA618"/>
      <c r="AB618"/>
    </row>
    <row r="619" spans="1:28" ht="17.100000000000001" customHeight="1" x14ac:dyDescent="0.45">
      <c r="A619" s="296"/>
      <c r="B619" s="151"/>
      <c r="C619" s="139">
        <f t="shared" si="296"/>
        <v>7</v>
      </c>
      <c r="D619" s="19"/>
      <c r="E619" s="20"/>
      <c r="F619" s="21"/>
      <c r="G619" s="22"/>
      <c r="H619" s="57" t="str">
        <f t="shared" si="297"/>
        <v xml:space="preserve"> </v>
      </c>
      <c r="I619" s="22"/>
      <c r="J619" s="58" t="str">
        <f t="shared" si="298"/>
        <v xml:space="preserve"> </v>
      </c>
      <c r="K619" s="59" t="str">
        <f t="shared" si="301"/>
        <v xml:space="preserve"> </v>
      </c>
      <c r="L619" s="60" t="str">
        <f t="shared" si="299"/>
        <v xml:space="preserve"> </v>
      </c>
      <c r="M619" s="100"/>
      <c r="N619" s="101"/>
      <c r="O619" s="64"/>
      <c r="P619" s="48"/>
      <c r="Q619" s="48"/>
      <c r="R619" s="48"/>
      <c r="S619" s="48"/>
      <c r="T619" s="48"/>
      <c r="U619" s="48"/>
      <c r="V619" s="48"/>
      <c r="W619" s="48"/>
      <c r="X619" s="48"/>
      <c r="Y619" s="48"/>
      <c r="Z619" s="48"/>
      <c r="AA619"/>
      <c r="AB619"/>
    </row>
    <row r="620" spans="1:28" ht="17.100000000000001" customHeight="1" x14ac:dyDescent="0.45">
      <c r="A620" s="296"/>
      <c r="B620" s="151"/>
      <c r="C620" s="139">
        <f t="shared" si="296"/>
        <v>8</v>
      </c>
      <c r="D620" s="19"/>
      <c r="E620" s="20"/>
      <c r="F620" s="21"/>
      <c r="G620" s="22"/>
      <c r="H620" s="57" t="str">
        <f t="shared" si="297"/>
        <v xml:space="preserve"> </v>
      </c>
      <c r="I620" s="22"/>
      <c r="J620" s="58" t="str">
        <f t="shared" si="298"/>
        <v xml:space="preserve"> </v>
      </c>
      <c r="K620" s="59" t="str">
        <f t="shared" si="301"/>
        <v xml:space="preserve"> </v>
      </c>
      <c r="L620" s="60" t="str">
        <f t="shared" si="299"/>
        <v xml:space="preserve"> </v>
      </c>
      <c r="M620" s="100"/>
      <c r="N620" s="101"/>
      <c r="O620" s="64"/>
      <c r="P620" s="48"/>
      <c r="Q620" s="48"/>
      <c r="R620" s="48"/>
      <c r="S620" s="48"/>
      <c r="T620" s="48"/>
      <c r="U620" s="48"/>
      <c r="V620" s="48"/>
      <c r="W620" s="48"/>
      <c r="X620" s="48"/>
      <c r="Y620" s="48"/>
      <c r="Z620" s="48"/>
      <c r="AA620"/>
      <c r="AB620"/>
    </row>
    <row r="621" spans="1:28" ht="17.100000000000001" customHeight="1" x14ac:dyDescent="0.45">
      <c r="A621" s="296"/>
      <c r="B621" s="151"/>
      <c r="C621" s="139">
        <f t="shared" si="296"/>
        <v>9</v>
      </c>
      <c r="D621" s="19"/>
      <c r="E621" s="20"/>
      <c r="F621" s="21"/>
      <c r="G621" s="22"/>
      <c r="H621" s="57" t="str">
        <f t="shared" si="297"/>
        <v xml:space="preserve"> </v>
      </c>
      <c r="I621" s="22"/>
      <c r="J621" s="58" t="str">
        <f t="shared" si="298"/>
        <v xml:space="preserve"> </v>
      </c>
      <c r="K621" s="59" t="str">
        <f t="shared" si="301"/>
        <v xml:space="preserve"> </v>
      </c>
      <c r="L621" s="60" t="str">
        <f t="shared" si="299"/>
        <v xml:space="preserve"> </v>
      </c>
      <c r="M621" s="100"/>
      <c r="N621" s="101"/>
      <c r="O621" s="64"/>
      <c r="P621" s="48"/>
      <c r="Q621" s="48"/>
      <c r="R621" s="48"/>
      <c r="S621" s="48"/>
    </row>
    <row r="622" spans="1:28" ht="17.100000000000001" customHeight="1" thickBot="1" x14ac:dyDescent="0.5">
      <c r="A622" s="297"/>
      <c r="B622" s="152"/>
      <c r="C622" s="140">
        <f t="shared" si="296"/>
        <v>10</v>
      </c>
      <c r="D622" s="23"/>
      <c r="E622" s="24"/>
      <c r="F622" s="102"/>
      <c r="G622" s="25"/>
      <c r="H622" s="103" t="str">
        <f t="shared" si="297"/>
        <v xml:space="preserve"> </v>
      </c>
      <c r="I622" s="25"/>
      <c r="J622" s="104" t="str">
        <f t="shared" si="298"/>
        <v xml:space="preserve"> </v>
      </c>
      <c r="K622" s="65" t="str">
        <f t="shared" si="301"/>
        <v xml:space="preserve"> </v>
      </c>
      <c r="L622" s="105" t="str">
        <f t="shared" si="299"/>
        <v xml:space="preserve"> </v>
      </c>
      <c r="M622" s="66"/>
      <c r="N622" s="67"/>
      <c r="O622" s="68"/>
      <c r="P622" s="48"/>
      <c r="Q622" s="48"/>
      <c r="R622" s="48"/>
      <c r="S622" s="48"/>
    </row>
    <row r="623" spans="1:28" ht="55.9" thickBot="1" x14ac:dyDescent="0.5">
      <c r="A623" s="112" t="s">
        <v>65</v>
      </c>
      <c r="B623" s="113" t="s">
        <v>112</v>
      </c>
      <c r="C623" s="114" t="s">
        <v>79</v>
      </c>
      <c r="D623" s="114" t="s">
        <v>107</v>
      </c>
      <c r="E623" s="114" t="s">
        <v>211</v>
      </c>
      <c r="F623" s="114" t="s">
        <v>81</v>
      </c>
      <c r="G623" s="114" t="s">
        <v>32</v>
      </c>
      <c r="H623" s="114" t="s">
        <v>68</v>
      </c>
      <c r="I623" s="114" t="s">
        <v>44</v>
      </c>
      <c r="J623" s="114" t="s">
        <v>33</v>
      </c>
      <c r="K623" s="114" t="s">
        <v>34</v>
      </c>
      <c r="L623" s="114" t="s">
        <v>228</v>
      </c>
      <c r="M623" s="114" t="s">
        <v>229</v>
      </c>
      <c r="N623" s="114" t="s">
        <v>80</v>
      </c>
      <c r="O623" s="115" t="s">
        <v>69</v>
      </c>
      <c r="P623" s="48"/>
    </row>
    <row r="624" spans="1:28" ht="21" customHeight="1" x14ac:dyDescent="0.5">
      <c r="A624" s="81">
        <f>A611+1</f>
        <v>48</v>
      </c>
      <c r="B624" s="181"/>
      <c r="C624" s="174"/>
      <c r="D624" s="85" t="str">
        <f t="shared" ref="D624" si="302">IF(ISBLANK(C624)," ",C624/$K$8)</f>
        <v xml:space="preserve"> </v>
      </c>
      <c r="E624" s="17"/>
      <c r="F624" s="86" t="str">
        <f t="shared" ref="F624" si="303">IF((SUM(L626:L635))&gt;0,SUM(L626:L635)," ")</f>
        <v xml:space="preserve"> </v>
      </c>
      <c r="G624" s="17"/>
      <c r="H624" s="17"/>
      <c r="I624" s="17"/>
      <c r="J624" s="17"/>
      <c r="K624" s="18"/>
      <c r="L624" s="18"/>
      <c r="M624" s="52" t="str">
        <f>IF(ISBLANK(C624)," ",IF(SUM(D626:E635)+SUM(G624:H624)+SUM(J624:L624)&gt;(D624*$K$8*$G$8),(D624*$K$8*$G$8),SUM(D626:E635)+SUM(G624:H624)+SUM(J624:L624)))</f>
        <v xml:space="preserve"> </v>
      </c>
      <c r="N624" s="26"/>
      <c r="O624" s="106" t="str">
        <f>IF(ISBLANK(N624)," ",IF(M624="0,00","0,00",MIN(IF(SUM(750/$O$8*M624)&gt;750,750,SUM(750/$O$8*M624)),N624)))</f>
        <v xml:space="preserve"> </v>
      </c>
      <c r="P624" s="53"/>
    </row>
    <row r="625" spans="1:28" ht="86.1" customHeight="1" x14ac:dyDescent="0.45">
      <c r="A625" s="291" t="s">
        <v>109</v>
      </c>
      <c r="B625" s="120" t="s">
        <v>113</v>
      </c>
      <c r="C625" s="82" t="s">
        <v>115</v>
      </c>
      <c r="D625" s="83" t="s">
        <v>201</v>
      </c>
      <c r="E625" s="83" t="s">
        <v>31</v>
      </c>
      <c r="F625" s="83" t="s">
        <v>35</v>
      </c>
      <c r="G625" s="83" t="s">
        <v>110</v>
      </c>
      <c r="H625" s="83" t="s">
        <v>43</v>
      </c>
      <c r="I625" s="83" t="s">
        <v>82</v>
      </c>
      <c r="J625" s="83" t="s">
        <v>83</v>
      </c>
      <c r="K625" s="84" t="s">
        <v>84</v>
      </c>
      <c r="L625" s="188" t="s">
        <v>229</v>
      </c>
      <c r="M625" s="293" t="s">
        <v>66</v>
      </c>
      <c r="N625" s="294"/>
      <c r="O625" s="295"/>
      <c r="P625" s="48"/>
    </row>
    <row r="626" spans="1:28" ht="17.100000000000001" customHeight="1" x14ac:dyDescent="0.45">
      <c r="A626" s="291"/>
      <c r="B626" s="151"/>
      <c r="C626" s="141">
        <v>1</v>
      </c>
      <c r="D626" s="19"/>
      <c r="E626" s="20"/>
      <c r="F626" s="21"/>
      <c r="G626" s="22"/>
      <c r="H626" s="87" t="str">
        <f t="shared" ref="H626:H635" si="304">IF(ISBLANK(G626)," ",(G626+1))</f>
        <v xml:space="preserve"> </v>
      </c>
      <c r="I626" s="22"/>
      <c r="J626" s="88" t="str">
        <f t="shared" ref="J626:J635" si="305">IF(ISBLANK(I626)," ",DATEDIF(G626,I626,"d"))</f>
        <v xml:space="preserve"> </v>
      </c>
      <c r="K626" s="89" t="str">
        <f t="shared" ref="K626:K635" si="306">IF(ISBLANK(G626)," ",(H626+29))</f>
        <v xml:space="preserve"> </v>
      </c>
      <c r="L626" s="90" t="str">
        <f t="shared" ref="L626:L635" si="307">IF(ISBLANK(D626),IF(ISBLANK(E626)," ",D626+E626),D626+E626)</f>
        <v xml:space="preserve"> </v>
      </c>
      <c r="M626" s="91"/>
      <c r="N626" s="92"/>
      <c r="O626" s="93"/>
      <c r="P626" s="48"/>
      <c r="Q626" s="48"/>
      <c r="R626" s="48"/>
      <c r="S626" s="48"/>
      <c r="T626" s="48"/>
      <c r="U626" s="48"/>
      <c r="V626" s="48"/>
      <c r="W626" s="48"/>
      <c r="X626" s="48"/>
      <c r="Y626" s="48"/>
      <c r="Z626" s="48"/>
      <c r="AA626"/>
      <c r="AB626"/>
    </row>
    <row r="627" spans="1:28" ht="17.100000000000001" customHeight="1" x14ac:dyDescent="0.45">
      <c r="A627" s="291"/>
      <c r="B627" s="151"/>
      <c r="C627" s="141">
        <f t="shared" ref="C627:C635" si="308">C626+1</f>
        <v>2</v>
      </c>
      <c r="D627" s="19"/>
      <c r="E627" s="20"/>
      <c r="F627" s="21"/>
      <c r="G627" s="22"/>
      <c r="H627" s="87" t="str">
        <f t="shared" si="304"/>
        <v xml:space="preserve"> </v>
      </c>
      <c r="I627" s="22"/>
      <c r="J627" s="88" t="str">
        <f t="shared" si="305"/>
        <v xml:space="preserve"> </v>
      </c>
      <c r="K627" s="89" t="str">
        <f t="shared" si="306"/>
        <v xml:space="preserve"> </v>
      </c>
      <c r="L627" s="90" t="str">
        <f t="shared" si="307"/>
        <v xml:space="preserve"> </v>
      </c>
      <c r="M627" s="107"/>
      <c r="N627" s="108"/>
      <c r="O627" s="94"/>
      <c r="P627" s="48"/>
      <c r="Q627" s="48"/>
      <c r="R627" s="48"/>
      <c r="S627" s="48"/>
      <c r="T627" s="48"/>
      <c r="U627" s="48"/>
      <c r="V627" s="48"/>
      <c r="W627" s="48"/>
      <c r="X627" s="48"/>
      <c r="Y627" s="48"/>
      <c r="Z627" s="48"/>
      <c r="AA627"/>
      <c r="AB627"/>
    </row>
    <row r="628" spans="1:28" ht="17.100000000000001" customHeight="1" x14ac:dyDescent="0.45">
      <c r="A628" s="291"/>
      <c r="B628" s="151"/>
      <c r="C628" s="141">
        <f t="shared" si="308"/>
        <v>3</v>
      </c>
      <c r="D628" s="19"/>
      <c r="E628" s="20"/>
      <c r="F628" s="21"/>
      <c r="G628" s="22"/>
      <c r="H628" s="87" t="str">
        <f t="shared" si="304"/>
        <v xml:space="preserve"> </v>
      </c>
      <c r="I628" s="22"/>
      <c r="J628" s="88" t="str">
        <f t="shared" si="305"/>
        <v xml:space="preserve"> </v>
      </c>
      <c r="K628" s="89" t="str">
        <f t="shared" si="306"/>
        <v xml:space="preserve"> </v>
      </c>
      <c r="L628" s="90" t="str">
        <f t="shared" si="307"/>
        <v xml:space="preserve"> </v>
      </c>
      <c r="M628" s="107"/>
      <c r="N628" s="108"/>
      <c r="O628" s="94"/>
      <c r="P628" s="48"/>
      <c r="Q628" s="48"/>
      <c r="R628" s="48"/>
      <c r="S628" s="48"/>
      <c r="T628" s="48"/>
      <c r="U628" s="48"/>
      <c r="V628" s="48"/>
      <c r="W628" s="48"/>
      <c r="X628" s="48"/>
      <c r="Y628" s="48"/>
      <c r="Z628" s="48"/>
      <c r="AA628"/>
      <c r="AB628"/>
    </row>
    <row r="629" spans="1:28" ht="17.100000000000001" customHeight="1" x14ac:dyDescent="0.45">
      <c r="A629" s="291"/>
      <c r="B629" s="151"/>
      <c r="C629" s="141">
        <f t="shared" si="308"/>
        <v>4</v>
      </c>
      <c r="D629" s="19"/>
      <c r="E629" s="20"/>
      <c r="F629" s="21"/>
      <c r="G629" s="22"/>
      <c r="H629" s="87" t="str">
        <f t="shared" si="304"/>
        <v xml:space="preserve"> </v>
      </c>
      <c r="I629" s="22"/>
      <c r="J629" s="88" t="str">
        <f t="shared" si="305"/>
        <v xml:space="preserve"> </v>
      </c>
      <c r="K629" s="89" t="str">
        <f t="shared" si="306"/>
        <v xml:space="preserve"> </v>
      </c>
      <c r="L629" s="90" t="str">
        <f t="shared" si="307"/>
        <v xml:space="preserve"> </v>
      </c>
      <c r="M629" s="107"/>
      <c r="N629" s="108"/>
      <c r="O629" s="94"/>
      <c r="P629" s="48"/>
      <c r="Q629" s="48"/>
      <c r="R629" s="48"/>
      <c r="S629" s="48"/>
      <c r="T629" s="48"/>
      <c r="U629" s="48"/>
      <c r="V629" s="48"/>
      <c r="W629" s="48"/>
      <c r="X629" s="48"/>
      <c r="Y629" s="48"/>
      <c r="Z629" s="48"/>
      <c r="AA629"/>
      <c r="AB629"/>
    </row>
    <row r="630" spans="1:28" ht="17.100000000000001" customHeight="1" x14ac:dyDescent="0.45">
      <c r="A630" s="291"/>
      <c r="B630" s="151"/>
      <c r="C630" s="141">
        <f t="shared" si="308"/>
        <v>5</v>
      </c>
      <c r="D630" s="19"/>
      <c r="E630" s="20"/>
      <c r="F630" s="21"/>
      <c r="G630" s="22"/>
      <c r="H630" s="87" t="str">
        <f t="shared" si="304"/>
        <v xml:space="preserve"> </v>
      </c>
      <c r="I630" s="22"/>
      <c r="J630" s="88" t="str">
        <f t="shared" si="305"/>
        <v xml:space="preserve"> </v>
      </c>
      <c r="K630" s="89" t="str">
        <f t="shared" si="306"/>
        <v xml:space="preserve"> </v>
      </c>
      <c r="L630" s="90" t="str">
        <f t="shared" si="307"/>
        <v xml:space="preserve"> </v>
      </c>
      <c r="M630" s="107"/>
      <c r="N630" s="108"/>
      <c r="O630" s="94"/>
      <c r="P630" s="48"/>
      <c r="Q630" s="48"/>
      <c r="R630" s="48"/>
      <c r="S630" s="48"/>
      <c r="T630" s="48"/>
      <c r="U630" s="48"/>
      <c r="V630" s="48"/>
      <c r="W630" s="48"/>
      <c r="X630" s="48"/>
      <c r="Y630" s="48"/>
      <c r="Z630" s="48"/>
      <c r="AA630"/>
      <c r="AB630"/>
    </row>
    <row r="631" spans="1:28" ht="17.100000000000001" customHeight="1" x14ac:dyDescent="0.45">
      <c r="A631" s="291"/>
      <c r="B631" s="151"/>
      <c r="C631" s="141">
        <f t="shared" si="308"/>
        <v>6</v>
      </c>
      <c r="D631" s="19"/>
      <c r="E631" s="20"/>
      <c r="F631" s="21"/>
      <c r="G631" s="22"/>
      <c r="H631" s="87" t="str">
        <f t="shared" si="304"/>
        <v xml:space="preserve"> </v>
      </c>
      <c r="I631" s="22"/>
      <c r="J631" s="88" t="str">
        <f t="shared" si="305"/>
        <v xml:space="preserve"> </v>
      </c>
      <c r="K631" s="89" t="str">
        <f t="shared" si="306"/>
        <v xml:space="preserve"> </v>
      </c>
      <c r="L631" s="90" t="str">
        <f t="shared" si="307"/>
        <v xml:space="preserve"> </v>
      </c>
      <c r="M631" s="107"/>
      <c r="N631" s="108"/>
      <c r="O631" s="94"/>
      <c r="P631" s="48"/>
      <c r="Q631" s="48"/>
      <c r="R631" s="48"/>
      <c r="S631" s="48"/>
      <c r="T631" s="48"/>
      <c r="U631" s="48"/>
      <c r="V631" s="48"/>
      <c r="W631" s="48"/>
      <c r="X631" s="48"/>
      <c r="Y631" s="48"/>
      <c r="Z631" s="48"/>
      <c r="AA631"/>
      <c r="AB631"/>
    </row>
    <row r="632" spans="1:28" ht="17.100000000000001" customHeight="1" x14ac:dyDescent="0.45">
      <c r="A632" s="291"/>
      <c r="B632" s="151"/>
      <c r="C632" s="141">
        <f t="shared" si="308"/>
        <v>7</v>
      </c>
      <c r="D632" s="19"/>
      <c r="E632" s="20"/>
      <c r="F632" s="21"/>
      <c r="G632" s="22"/>
      <c r="H632" s="87" t="str">
        <f t="shared" si="304"/>
        <v xml:space="preserve"> </v>
      </c>
      <c r="I632" s="22"/>
      <c r="J632" s="88" t="str">
        <f t="shared" si="305"/>
        <v xml:space="preserve"> </v>
      </c>
      <c r="K632" s="89" t="str">
        <f t="shared" si="306"/>
        <v xml:space="preserve"> </v>
      </c>
      <c r="L632" s="90" t="str">
        <f t="shared" si="307"/>
        <v xml:space="preserve"> </v>
      </c>
      <c r="M632" s="107"/>
      <c r="N632" s="108"/>
      <c r="O632" s="94"/>
      <c r="P632" s="48"/>
      <c r="Q632" s="48"/>
      <c r="R632" s="48"/>
      <c r="S632" s="48"/>
      <c r="T632" s="48"/>
      <c r="U632" s="48"/>
      <c r="V632" s="48"/>
      <c r="W632" s="48"/>
      <c r="X632" s="48"/>
      <c r="Y632" s="48"/>
      <c r="Z632" s="48"/>
      <c r="AA632"/>
      <c r="AB632"/>
    </row>
    <row r="633" spans="1:28" ht="17.100000000000001" customHeight="1" x14ac:dyDescent="0.45">
      <c r="A633" s="291"/>
      <c r="B633" s="151"/>
      <c r="C633" s="141">
        <f t="shared" si="308"/>
        <v>8</v>
      </c>
      <c r="D633" s="19"/>
      <c r="E633" s="20"/>
      <c r="F633" s="21"/>
      <c r="G633" s="22"/>
      <c r="H633" s="87" t="str">
        <f t="shared" si="304"/>
        <v xml:space="preserve"> </v>
      </c>
      <c r="I633" s="22"/>
      <c r="J633" s="88" t="str">
        <f t="shared" si="305"/>
        <v xml:space="preserve"> </v>
      </c>
      <c r="K633" s="89" t="str">
        <f t="shared" si="306"/>
        <v xml:space="preserve"> </v>
      </c>
      <c r="L633" s="90" t="str">
        <f t="shared" si="307"/>
        <v xml:space="preserve"> </v>
      </c>
      <c r="M633" s="107"/>
      <c r="N633" s="108"/>
      <c r="O633" s="94"/>
      <c r="P633" s="48"/>
      <c r="Q633" s="48"/>
      <c r="R633" s="48"/>
      <c r="S633" s="48"/>
      <c r="T633" s="48"/>
      <c r="U633" s="48"/>
      <c r="V633" s="48"/>
      <c r="W633" s="48"/>
      <c r="X633" s="48"/>
      <c r="Y633" s="48"/>
      <c r="Z633" s="48"/>
      <c r="AA633"/>
      <c r="AB633"/>
    </row>
    <row r="634" spans="1:28" ht="17.100000000000001" customHeight="1" x14ac:dyDescent="0.45">
      <c r="A634" s="291"/>
      <c r="B634" s="151"/>
      <c r="C634" s="141">
        <f t="shared" si="308"/>
        <v>9</v>
      </c>
      <c r="D634" s="19"/>
      <c r="E634" s="20"/>
      <c r="F634" s="21"/>
      <c r="G634" s="22"/>
      <c r="H634" s="87" t="str">
        <f t="shared" si="304"/>
        <v xml:space="preserve"> </v>
      </c>
      <c r="I634" s="22"/>
      <c r="J634" s="88" t="str">
        <f t="shared" si="305"/>
        <v xml:space="preserve"> </v>
      </c>
      <c r="K634" s="89" t="str">
        <f t="shared" si="306"/>
        <v xml:space="preserve"> </v>
      </c>
      <c r="L634" s="90" t="str">
        <f t="shared" si="307"/>
        <v xml:space="preserve"> </v>
      </c>
      <c r="M634" s="107"/>
      <c r="N634" s="108"/>
      <c r="O634" s="94"/>
      <c r="P634" s="48"/>
      <c r="Q634" s="48"/>
      <c r="R634" s="48"/>
      <c r="S634" s="48"/>
    </row>
    <row r="635" spans="1:28" ht="17.100000000000001" customHeight="1" thickBot="1" x14ac:dyDescent="0.5">
      <c r="A635" s="292"/>
      <c r="B635" s="152"/>
      <c r="C635" s="142">
        <f t="shared" si="308"/>
        <v>10</v>
      </c>
      <c r="D635" s="23"/>
      <c r="E635" s="24"/>
      <c r="F635" s="102"/>
      <c r="G635" s="25"/>
      <c r="H635" s="109" t="str">
        <f t="shared" si="304"/>
        <v xml:space="preserve"> </v>
      </c>
      <c r="I635" s="25"/>
      <c r="J635" s="110" t="str">
        <f t="shared" si="305"/>
        <v xml:space="preserve"> </v>
      </c>
      <c r="K635" s="95" t="str">
        <f t="shared" si="306"/>
        <v xml:space="preserve"> </v>
      </c>
      <c r="L635" s="111" t="str">
        <f t="shared" si="307"/>
        <v xml:space="preserve"> </v>
      </c>
      <c r="M635" s="96"/>
      <c r="N635" s="97"/>
      <c r="O635" s="98"/>
      <c r="P635" s="48"/>
      <c r="Q635" s="48"/>
      <c r="R635" s="48"/>
      <c r="S635" s="48"/>
    </row>
    <row r="636" spans="1:28" ht="55.9" thickBot="1" x14ac:dyDescent="0.5">
      <c r="A636" s="112" t="s">
        <v>65</v>
      </c>
      <c r="B636" s="113" t="s">
        <v>112</v>
      </c>
      <c r="C636" s="114" t="s">
        <v>79</v>
      </c>
      <c r="D636" s="114" t="s">
        <v>107</v>
      </c>
      <c r="E636" s="114" t="s">
        <v>211</v>
      </c>
      <c r="F636" s="114" t="s">
        <v>81</v>
      </c>
      <c r="G636" s="114" t="s">
        <v>32</v>
      </c>
      <c r="H636" s="114" t="s">
        <v>68</v>
      </c>
      <c r="I636" s="114" t="s">
        <v>44</v>
      </c>
      <c r="J636" s="114" t="s">
        <v>33</v>
      </c>
      <c r="K636" s="114" t="s">
        <v>34</v>
      </c>
      <c r="L636" s="114" t="s">
        <v>228</v>
      </c>
      <c r="M636" s="114" t="s">
        <v>229</v>
      </c>
      <c r="N636" s="114" t="s">
        <v>80</v>
      </c>
      <c r="O636" s="115" t="s">
        <v>69</v>
      </c>
      <c r="P636" s="48"/>
    </row>
    <row r="637" spans="1:28" ht="21" customHeight="1" x14ac:dyDescent="0.5">
      <c r="A637" s="49">
        <f>A624+1</f>
        <v>49</v>
      </c>
      <c r="B637" s="181"/>
      <c r="C637" s="174"/>
      <c r="D637" s="50" t="str">
        <f>IF(ISBLANK(C637)," ",C637/$K$8)</f>
        <v xml:space="preserve"> </v>
      </c>
      <c r="E637" s="17"/>
      <c r="F637" s="51" t="str">
        <f>IF((SUM(L639:L648))&gt;0,SUM(L639:L648)," ")</f>
        <v xml:space="preserve"> </v>
      </c>
      <c r="G637" s="17"/>
      <c r="H637" s="17"/>
      <c r="I637" s="17"/>
      <c r="J637" s="17"/>
      <c r="K637" s="18"/>
      <c r="L637" s="18"/>
      <c r="M637" s="52" t="str">
        <f>IF(ISBLANK(C637)," ",IF(SUM(D639:E648)+SUM(G637:H637)+SUM(J637:L637)&gt;(D637*$K$8*$G$8),(D637*$K$8*$G$8),SUM(D639:E648)+SUM(G637:H637)+SUM(J637:L637)))</f>
        <v xml:space="preserve"> </v>
      </c>
      <c r="N637" s="26"/>
      <c r="O637" s="99" t="str">
        <f>IF(ISBLANK(N637)," ",IF(M637="0,00","0,00",MIN(IF(SUM(750/$O$8*M637)&gt;750,750,SUM(750/$O$8*M637)),N637)))</f>
        <v xml:space="preserve"> </v>
      </c>
      <c r="P637" s="53"/>
    </row>
    <row r="638" spans="1:28" ht="86.1" customHeight="1" x14ac:dyDescent="0.45">
      <c r="A638" s="296" t="s">
        <v>109</v>
      </c>
      <c r="B638" s="146" t="s">
        <v>113</v>
      </c>
      <c r="C638" s="54" t="s">
        <v>115</v>
      </c>
      <c r="D638" s="55" t="s">
        <v>201</v>
      </c>
      <c r="E638" s="55" t="s">
        <v>31</v>
      </c>
      <c r="F638" s="55" t="s">
        <v>35</v>
      </c>
      <c r="G638" s="55" t="s">
        <v>110</v>
      </c>
      <c r="H638" s="55" t="s">
        <v>43</v>
      </c>
      <c r="I638" s="55" t="s">
        <v>82</v>
      </c>
      <c r="J638" s="55" t="s">
        <v>83</v>
      </c>
      <c r="K638" s="56" t="s">
        <v>84</v>
      </c>
      <c r="L638" s="187" t="s">
        <v>229</v>
      </c>
      <c r="M638" s="298" t="s">
        <v>66</v>
      </c>
      <c r="N638" s="299"/>
      <c r="O638" s="300"/>
      <c r="P638" s="48"/>
    </row>
    <row r="639" spans="1:28" ht="17.100000000000001" customHeight="1" x14ac:dyDescent="0.45">
      <c r="A639" s="296"/>
      <c r="B639" s="151"/>
      <c r="C639" s="139">
        <v>1</v>
      </c>
      <c r="D639" s="19"/>
      <c r="E639" s="20"/>
      <c r="F639" s="21"/>
      <c r="G639" s="22"/>
      <c r="H639" s="57" t="str">
        <f>IF(ISBLANK(G639)," ",(G639+1))</f>
        <v xml:space="preserve"> </v>
      </c>
      <c r="I639" s="22"/>
      <c r="J639" s="58" t="str">
        <f>IF(ISBLANK(I639)," ",DATEDIF(G639,I639,"d"))</f>
        <v xml:space="preserve"> </v>
      </c>
      <c r="K639" s="59" t="str">
        <f>IF(ISBLANK(G639)," ",(H639+29))</f>
        <v xml:space="preserve"> </v>
      </c>
      <c r="L639" s="60" t="str">
        <f>IF(ISBLANK(D639),IF(ISBLANK(E639)," ",D639+E639),D639+E639)</f>
        <v xml:space="preserve"> </v>
      </c>
      <c r="M639" s="61"/>
      <c r="N639" s="62"/>
      <c r="O639" s="63"/>
      <c r="P639" s="48"/>
      <c r="Q639" s="48"/>
      <c r="R639" s="48"/>
      <c r="S639" s="48"/>
      <c r="T639" s="48"/>
      <c r="U639" s="48"/>
      <c r="V639" s="48"/>
      <c r="W639" s="48"/>
      <c r="X639" s="48"/>
      <c r="Y639" s="48"/>
      <c r="Z639" s="48"/>
      <c r="AA639"/>
      <c r="AB639"/>
    </row>
    <row r="640" spans="1:28" ht="17.100000000000001" customHeight="1" x14ac:dyDescent="0.45">
      <c r="A640" s="296"/>
      <c r="B640" s="151"/>
      <c r="C640" s="139">
        <f t="shared" ref="C640:C648" si="309">C639+1</f>
        <v>2</v>
      </c>
      <c r="D640" s="19"/>
      <c r="E640" s="20"/>
      <c r="F640" s="21"/>
      <c r="G640" s="22"/>
      <c r="H640" s="57" t="str">
        <f t="shared" ref="H640:H648" si="310">IF(ISBLANK(G640)," ",(G640+1))</f>
        <v xml:space="preserve"> </v>
      </c>
      <c r="I640" s="22"/>
      <c r="J640" s="58" t="str">
        <f t="shared" ref="J640:J648" si="311">IF(ISBLANK(I640)," ",DATEDIF(G640,I640,"d"))</f>
        <v xml:space="preserve"> </v>
      </c>
      <c r="K640" s="59" t="str">
        <f>IF(ISBLANK(G640)," ",(H640+29))</f>
        <v xml:space="preserve"> </v>
      </c>
      <c r="L640" s="60" t="str">
        <f t="shared" ref="L640:L648" si="312">IF(ISBLANK(D640),IF(ISBLANK(E640)," ",D640+E640),D640+E640)</f>
        <v xml:space="preserve"> </v>
      </c>
      <c r="M640" s="100"/>
      <c r="N640" s="101"/>
      <c r="O640" s="64"/>
      <c r="P640" s="48"/>
      <c r="Q640" s="48"/>
      <c r="R640" s="48"/>
      <c r="S640" s="48"/>
      <c r="T640" s="48"/>
      <c r="U640" s="48"/>
      <c r="V640" s="48"/>
      <c r="W640" s="48"/>
      <c r="X640" s="48"/>
      <c r="Y640" s="48"/>
      <c r="Z640" s="48"/>
      <c r="AA640"/>
      <c r="AB640"/>
    </row>
    <row r="641" spans="1:28" ht="17.100000000000001" customHeight="1" x14ac:dyDescent="0.45">
      <c r="A641" s="296"/>
      <c r="B641" s="151"/>
      <c r="C641" s="139">
        <f t="shared" si="309"/>
        <v>3</v>
      </c>
      <c r="D641" s="19"/>
      <c r="E641" s="20"/>
      <c r="F641" s="21"/>
      <c r="G641" s="116"/>
      <c r="H641" s="57" t="str">
        <f t="shared" si="310"/>
        <v xml:space="preserve"> </v>
      </c>
      <c r="I641" s="22"/>
      <c r="J641" s="58" t="str">
        <f t="shared" si="311"/>
        <v xml:space="preserve"> </v>
      </c>
      <c r="K641" s="59" t="str">
        <f t="shared" ref="K641" si="313">IF(ISBLANK(G641)," ",(H641+29))</f>
        <v xml:space="preserve"> </v>
      </c>
      <c r="L641" s="60" t="str">
        <f t="shared" si="312"/>
        <v xml:space="preserve"> </v>
      </c>
      <c r="M641" s="100"/>
      <c r="N641" s="101"/>
      <c r="O641" s="64"/>
      <c r="P641" s="48"/>
      <c r="Q641" s="48"/>
      <c r="R641" s="48"/>
      <c r="S641" s="48"/>
      <c r="T641" s="48"/>
      <c r="U641" s="48"/>
      <c r="V641" s="48"/>
      <c r="W641" s="48"/>
      <c r="X641" s="48"/>
      <c r="Y641" s="48"/>
      <c r="Z641" s="48"/>
      <c r="AA641"/>
      <c r="AB641"/>
    </row>
    <row r="642" spans="1:28" ht="17.100000000000001" customHeight="1" x14ac:dyDescent="0.45">
      <c r="A642" s="296"/>
      <c r="B642" s="151"/>
      <c r="C642" s="139">
        <f t="shared" si="309"/>
        <v>4</v>
      </c>
      <c r="D642" s="19"/>
      <c r="E642" s="20"/>
      <c r="F642" s="21"/>
      <c r="G642" s="22"/>
      <c r="H642" s="57" t="str">
        <f t="shared" si="310"/>
        <v xml:space="preserve"> </v>
      </c>
      <c r="I642" s="22"/>
      <c r="J642" s="58" t="str">
        <f t="shared" si="311"/>
        <v xml:space="preserve"> </v>
      </c>
      <c r="K642" s="59" t="str">
        <f>IF(ISBLANK(G642)," ",(H642+29))</f>
        <v xml:space="preserve"> </v>
      </c>
      <c r="L642" s="60" t="str">
        <f t="shared" si="312"/>
        <v xml:space="preserve"> </v>
      </c>
      <c r="M642" s="100"/>
      <c r="N642" s="101"/>
      <c r="O642" s="64"/>
      <c r="P642" s="48"/>
      <c r="Q642" s="48"/>
      <c r="R642" s="48"/>
      <c r="S642" s="48"/>
      <c r="T642" s="48"/>
      <c r="U642" s="48"/>
      <c r="V642" s="48"/>
      <c r="W642" s="48"/>
      <c r="X642" s="48"/>
      <c r="Y642" s="48"/>
      <c r="Z642" s="48"/>
      <c r="AA642"/>
      <c r="AB642"/>
    </row>
    <row r="643" spans="1:28" ht="17.100000000000001" customHeight="1" x14ac:dyDescent="0.45">
      <c r="A643" s="296"/>
      <c r="B643" s="151"/>
      <c r="C643" s="139">
        <f t="shared" si="309"/>
        <v>5</v>
      </c>
      <c r="D643" s="19"/>
      <c r="E643" s="20"/>
      <c r="F643" s="21"/>
      <c r="G643" s="22"/>
      <c r="H643" s="57" t="str">
        <f t="shared" si="310"/>
        <v xml:space="preserve"> </v>
      </c>
      <c r="I643" s="22"/>
      <c r="J643" s="58" t="str">
        <f t="shared" si="311"/>
        <v xml:space="preserve"> </v>
      </c>
      <c r="K643" s="59" t="str">
        <f t="shared" ref="K643:K648" si="314">IF(ISBLANK(G643)," ",(H643+29))</f>
        <v xml:space="preserve"> </v>
      </c>
      <c r="L643" s="60" t="str">
        <f t="shared" si="312"/>
        <v xml:space="preserve"> </v>
      </c>
      <c r="M643" s="100"/>
      <c r="N643" s="101"/>
      <c r="O643" s="64"/>
      <c r="P643" s="48"/>
      <c r="Q643" s="48"/>
      <c r="R643" s="48"/>
      <c r="S643" s="48"/>
      <c r="T643" s="48"/>
      <c r="U643" s="48"/>
      <c r="V643" s="48"/>
      <c r="W643" s="48"/>
      <c r="X643" s="48"/>
      <c r="Y643" s="48"/>
      <c r="Z643" s="48"/>
      <c r="AA643"/>
      <c r="AB643"/>
    </row>
    <row r="644" spans="1:28" ht="17.100000000000001" customHeight="1" x14ac:dyDescent="0.45">
      <c r="A644" s="296"/>
      <c r="B644" s="151"/>
      <c r="C644" s="139">
        <f t="shared" si="309"/>
        <v>6</v>
      </c>
      <c r="D644" s="19"/>
      <c r="E644" s="20"/>
      <c r="F644" s="21"/>
      <c r="G644" s="22"/>
      <c r="H644" s="57" t="str">
        <f t="shared" si="310"/>
        <v xml:space="preserve"> </v>
      </c>
      <c r="I644" s="22"/>
      <c r="J644" s="58" t="str">
        <f t="shared" si="311"/>
        <v xml:space="preserve"> </v>
      </c>
      <c r="K644" s="59" t="str">
        <f t="shared" si="314"/>
        <v xml:space="preserve"> </v>
      </c>
      <c r="L644" s="60" t="str">
        <f t="shared" si="312"/>
        <v xml:space="preserve"> </v>
      </c>
      <c r="M644" s="100"/>
      <c r="N644" s="101"/>
      <c r="O644" s="64"/>
      <c r="P644" s="48"/>
      <c r="Q644" s="48"/>
      <c r="R644" s="48"/>
      <c r="S644" s="48"/>
      <c r="T644" s="48"/>
      <c r="U644" s="48"/>
      <c r="V644" s="48"/>
      <c r="W644" s="48"/>
      <c r="X644" s="48"/>
      <c r="Y644" s="48"/>
      <c r="Z644" s="48"/>
      <c r="AA644"/>
      <c r="AB644"/>
    </row>
    <row r="645" spans="1:28" ht="17.100000000000001" customHeight="1" x14ac:dyDescent="0.45">
      <c r="A645" s="296"/>
      <c r="B645" s="151"/>
      <c r="C645" s="139">
        <f t="shared" si="309"/>
        <v>7</v>
      </c>
      <c r="D645" s="19"/>
      <c r="E645" s="20"/>
      <c r="F645" s="21"/>
      <c r="G645" s="22"/>
      <c r="H645" s="57" t="str">
        <f t="shared" si="310"/>
        <v xml:space="preserve"> </v>
      </c>
      <c r="I645" s="22"/>
      <c r="J645" s="58" t="str">
        <f t="shared" si="311"/>
        <v xml:space="preserve"> </v>
      </c>
      <c r="K645" s="59" t="str">
        <f t="shared" si="314"/>
        <v xml:space="preserve"> </v>
      </c>
      <c r="L645" s="60" t="str">
        <f t="shared" si="312"/>
        <v xml:space="preserve"> </v>
      </c>
      <c r="M645" s="100"/>
      <c r="N645" s="101"/>
      <c r="O645" s="64"/>
      <c r="P645" s="48"/>
      <c r="Q645" s="48"/>
      <c r="R645" s="48"/>
      <c r="S645" s="48"/>
      <c r="T645" s="48"/>
      <c r="U645" s="48"/>
      <c r="V645" s="48"/>
      <c r="W645" s="48"/>
      <c r="X645" s="48"/>
      <c r="Y645" s="48"/>
      <c r="Z645" s="48"/>
      <c r="AA645"/>
      <c r="AB645"/>
    </row>
    <row r="646" spans="1:28" ht="17.100000000000001" customHeight="1" x14ac:dyDescent="0.45">
      <c r="A646" s="296"/>
      <c r="B646" s="151"/>
      <c r="C646" s="139">
        <f t="shared" si="309"/>
        <v>8</v>
      </c>
      <c r="D646" s="19"/>
      <c r="E646" s="20"/>
      <c r="F646" s="21"/>
      <c r="G646" s="22"/>
      <c r="H646" s="57" t="str">
        <f t="shared" si="310"/>
        <v xml:space="preserve"> </v>
      </c>
      <c r="I646" s="22"/>
      <c r="J646" s="58" t="str">
        <f t="shared" si="311"/>
        <v xml:space="preserve"> </v>
      </c>
      <c r="K646" s="59" t="str">
        <f t="shared" si="314"/>
        <v xml:space="preserve"> </v>
      </c>
      <c r="L646" s="60" t="str">
        <f t="shared" si="312"/>
        <v xml:space="preserve"> </v>
      </c>
      <c r="M646" s="100"/>
      <c r="N646" s="101"/>
      <c r="O646" s="64"/>
      <c r="P646" s="48"/>
      <c r="Q646" s="48"/>
      <c r="R646" s="48"/>
      <c r="S646" s="48"/>
      <c r="T646" s="48"/>
      <c r="U646" s="48"/>
      <c r="V646" s="48"/>
      <c r="W646" s="48"/>
      <c r="X646" s="48"/>
      <c r="Y646" s="48"/>
      <c r="Z646" s="48"/>
      <c r="AA646"/>
      <c r="AB646"/>
    </row>
    <row r="647" spans="1:28" ht="17.100000000000001" customHeight="1" x14ac:dyDescent="0.45">
      <c r="A647" s="296"/>
      <c r="B647" s="151"/>
      <c r="C647" s="139">
        <f t="shared" si="309"/>
        <v>9</v>
      </c>
      <c r="D647" s="19"/>
      <c r="E647" s="20"/>
      <c r="F647" s="21"/>
      <c r="G647" s="22"/>
      <c r="H647" s="57" t="str">
        <f t="shared" si="310"/>
        <v xml:space="preserve"> </v>
      </c>
      <c r="I647" s="22"/>
      <c r="J647" s="58" t="str">
        <f t="shared" si="311"/>
        <v xml:space="preserve"> </v>
      </c>
      <c r="K647" s="59" t="str">
        <f t="shared" si="314"/>
        <v xml:space="preserve"> </v>
      </c>
      <c r="L647" s="60" t="str">
        <f t="shared" si="312"/>
        <v xml:space="preserve"> </v>
      </c>
      <c r="M647" s="100"/>
      <c r="N647" s="101"/>
      <c r="O647" s="64"/>
      <c r="P647" s="48"/>
      <c r="Q647" s="48"/>
      <c r="R647" s="48"/>
      <c r="S647" s="48"/>
    </row>
    <row r="648" spans="1:28" ht="17.100000000000001" customHeight="1" thickBot="1" x14ac:dyDescent="0.5">
      <c r="A648" s="297"/>
      <c r="B648" s="152"/>
      <c r="C648" s="140">
        <f t="shared" si="309"/>
        <v>10</v>
      </c>
      <c r="D648" s="23"/>
      <c r="E648" s="24"/>
      <c r="F648" s="102"/>
      <c r="G648" s="25"/>
      <c r="H648" s="103" t="str">
        <f t="shared" si="310"/>
        <v xml:space="preserve"> </v>
      </c>
      <c r="I648" s="25"/>
      <c r="J648" s="104" t="str">
        <f t="shared" si="311"/>
        <v xml:space="preserve"> </v>
      </c>
      <c r="K648" s="65" t="str">
        <f t="shared" si="314"/>
        <v xml:space="preserve"> </v>
      </c>
      <c r="L648" s="105" t="str">
        <f t="shared" si="312"/>
        <v xml:space="preserve"> </v>
      </c>
      <c r="M648" s="66"/>
      <c r="N648" s="67"/>
      <c r="O648" s="68"/>
      <c r="P648" s="48"/>
      <c r="Q648" s="48"/>
      <c r="R648" s="48"/>
      <c r="S648" s="48"/>
    </row>
    <row r="649" spans="1:28" ht="55.9" thickBot="1" x14ac:dyDescent="0.5">
      <c r="A649" s="112" t="s">
        <v>65</v>
      </c>
      <c r="B649" s="113" t="s">
        <v>112</v>
      </c>
      <c r="C649" s="114" t="s">
        <v>79</v>
      </c>
      <c r="D649" s="114" t="s">
        <v>107</v>
      </c>
      <c r="E649" s="114" t="s">
        <v>211</v>
      </c>
      <c r="F649" s="114" t="s">
        <v>81</v>
      </c>
      <c r="G649" s="114" t="s">
        <v>32</v>
      </c>
      <c r="H649" s="114" t="s">
        <v>68</v>
      </c>
      <c r="I649" s="114" t="s">
        <v>44</v>
      </c>
      <c r="J649" s="114" t="s">
        <v>33</v>
      </c>
      <c r="K649" s="114" t="s">
        <v>34</v>
      </c>
      <c r="L649" s="114" t="s">
        <v>228</v>
      </c>
      <c r="M649" s="114" t="s">
        <v>229</v>
      </c>
      <c r="N649" s="114" t="s">
        <v>80</v>
      </c>
      <c r="O649" s="115" t="s">
        <v>69</v>
      </c>
      <c r="P649" s="48"/>
    </row>
    <row r="650" spans="1:28" ht="21" customHeight="1" x14ac:dyDescent="0.5">
      <c r="A650" s="81">
        <f>A637+1</f>
        <v>50</v>
      </c>
      <c r="B650" s="181"/>
      <c r="C650" s="174"/>
      <c r="D650" s="85" t="str">
        <f t="shared" ref="D650" si="315">IF(ISBLANK(C650)," ",C650/$K$8)</f>
        <v xml:space="preserve"> </v>
      </c>
      <c r="E650" s="17"/>
      <c r="F650" s="86" t="str">
        <f t="shared" ref="F650" si="316">IF((SUM(L652:L661))&gt;0,SUM(L652:L661)," ")</f>
        <v xml:space="preserve"> </v>
      </c>
      <c r="G650" s="17"/>
      <c r="H650" s="17"/>
      <c r="I650" s="17"/>
      <c r="J650" s="17"/>
      <c r="K650" s="18"/>
      <c r="L650" s="18"/>
      <c r="M650" s="52" t="str">
        <f>IF(ISBLANK(C650)," ",IF(SUM(D652:E661)+SUM(G650:H650)+SUM(J650:L650)&gt;(D650*$K$8*$G$8),(D650*$K$8*$G$8),SUM(D652:E661)+SUM(G650:H650)+SUM(J650:L650)))</f>
        <v xml:space="preserve"> </v>
      </c>
      <c r="N650" s="26"/>
      <c r="O650" s="106" t="str">
        <f>IF(ISBLANK(N650)," ",IF(M650="0,00","0,00",MIN(IF(SUM(750/$O$8*M650)&gt;750,750,SUM(750/$O$8*M650)),N650)))</f>
        <v xml:space="preserve"> </v>
      </c>
      <c r="P650" s="53"/>
    </row>
    <row r="651" spans="1:28" ht="86.1" customHeight="1" x14ac:dyDescent="0.45">
      <c r="A651" s="291" t="s">
        <v>109</v>
      </c>
      <c r="B651" s="120" t="s">
        <v>113</v>
      </c>
      <c r="C651" s="82" t="s">
        <v>115</v>
      </c>
      <c r="D651" s="83" t="s">
        <v>201</v>
      </c>
      <c r="E651" s="83" t="s">
        <v>31</v>
      </c>
      <c r="F651" s="83" t="s">
        <v>35</v>
      </c>
      <c r="G651" s="83" t="s">
        <v>110</v>
      </c>
      <c r="H651" s="83" t="s">
        <v>43</v>
      </c>
      <c r="I651" s="83" t="s">
        <v>82</v>
      </c>
      <c r="J651" s="83" t="s">
        <v>83</v>
      </c>
      <c r="K651" s="84" t="s">
        <v>84</v>
      </c>
      <c r="L651" s="188" t="s">
        <v>229</v>
      </c>
      <c r="M651" s="293" t="s">
        <v>66</v>
      </c>
      <c r="N651" s="294"/>
      <c r="O651" s="295"/>
      <c r="P651" s="48"/>
    </row>
    <row r="652" spans="1:28" ht="17.100000000000001" customHeight="1" x14ac:dyDescent="0.45">
      <c r="A652" s="291"/>
      <c r="B652" s="151"/>
      <c r="C652" s="141">
        <v>1</v>
      </c>
      <c r="D652" s="19"/>
      <c r="E652" s="20"/>
      <c r="F652" s="21"/>
      <c r="G652" s="22"/>
      <c r="H652" s="87" t="str">
        <f t="shared" ref="H652:H661" si="317">IF(ISBLANK(G652)," ",(G652+1))</f>
        <v xml:space="preserve"> </v>
      </c>
      <c r="I652" s="22"/>
      <c r="J652" s="88" t="str">
        <f t="shared" ref="J652:J661" si="318">IF(ISBLANK(I652)," ",DATEDIF(G652,I652,"d"))</f>
        <v xml:space="preserve"> </v>
      </c>
      <c r="K652" s="89" t="str">
        <f t="shared" ref="K652:K661" si="319">IF(ISBLANK(G652)," ",(H652+29))</f>
        <v xml:space="preserve"> </v>
      </c>
      <c r="L652" s="90" t="str">
        <f t="shared" ref="L652:L661" si="320">IF(ISBLANK(D652),IF(ISBLANK(E652)," ",D652+E652),D652+E652)</f>
        <v xml:space="preserve"> </v>
      </c>
      <c r="M652" s="91"/>
      <c r="N652" s="92"/>
      <c r="O652" s="93"/>
      <c r="P652" s="48"/>
      <c r="Q652" s="48"/>
      <c r="R652" s="48"/>
      <c r="S652" s="48"/>
      <c r="T652" s="48"/>
      <c r="U652" s="48"/>
      <c r="V652" s="48"/>
      <c r="W652" s="48"/>
      <c r="X652" s="48"/>
      <c r="Y652" s="48"/>
      <c r="Z652" s="48"/>
      <c r="AA652"/>
      <c r="AB652"/>
    </row>
    <row r="653" spans="1:28" ht="17.100000000000001" customHeight="1" x14ac:dyDescent="0.45">
      <c r="A653" s="291"/>
      <c r="B653" s="151"/>
      <c r="C653" s="141">
        <f t="shared" ref="C653:C661" si="321">C652+1</f>
        <v>2</v>
      </c>
      <c r="D653" s="19"/>
      <c r="E653" s="20"/>
      <c r="F653" s="21"/>
      <c r="G653" s="22"/>
      <c r="H653" s="87" t="str">
        <f t="shared" si="317"/>
        <v xml:space="preserve"> </v>
      </c>
      <c r="I653" s="22"/>
      <c r="J653" s="88" t="str">
        <f t="shared" si="318"/>
        <v xml:space="preserve"> </v>
      </c>
      <c r="K653" s="89" t="str">
        <f t="shared" si="319"/>
        <v xml:space="preserve"> </v>
      </c>
      <c r="L653" s="90" t="str">
        <f t="shared" si="320"/>
        <v xml:space="preserve"> </v>
      </c>
      <c r="M653" s="107"/>
      <c r="N653" s="108"/>
      <c r="O653" s="94"/>
      <c r="P653" s="48"/>
      <c r="Q653" s="48"/>
      <c r="R653" s="48"/>
      <c r="S653" s="48"/>
      <c r="T653" s="48"/>
      <c r="U653" s="48"/>
      <c r="V653" s="48"/>
      <c r="W653" s="48"/>
      <c r="X653" s="48"/>
      <c r="Y653" s="48"/>
      <c r="Z653" s="48"/>
      <c r="AA653"/>
      <c r="AB653"/>
    </row>
    <row r="654" spans="1:28" ht="17.100000000000001" customHeight="1" x14ac:dyDescent="0.45">
      <c r="A654" s="291"/>
      <c r="B654" s="151"/>
      <c r="C654" s="141">
        <f t="shared" si="321"/>
        <v>3</v>
      </c>
      <c r="D654" s="19"/>
      <c r="E654" s="20"/>
      <c r="F654" s="21"/>
      <c r="G654" s="22"/>
      <c r="H654" s="87" t="str">
        <f t="shared" si="317"/>
        <v xml:space="preserve"> </v>
      </c>
      <c r="I654" s="22"/>
      <c r="J654" s="88" t="str">
        <f t="shared" si="318"/>
        <v xml:space="preserve"> </v>
      </c>
      <c r="K654" s="89" t="str">
        <f t="shared" si="319"/>
        <v xml:space="preserve"> </v>
      </c>
      <c r="L654" s="90" t="str">
        <f t="shared" si="320"/>
        <v xml:space="preserve"> </v>
      </c>
      <c r="M654" s="107"/>
      <c r="N654" s="108"/>
      <c r="O654" s="94"/>
      <c r="P654" s="48"/>
      <c r="Q654" s="48"/>
      <c r="R654" s="48"/>
      <c r="S654" s="48"/>
      <c r="T654" s="48"/>
      <c r="U654" s="48"/>
      <c r="V654" s="48"/>
      <c r="W654" s="48"/>
      <c r="X654" s="48"/>
      <c r="Y654" s="48"/>
      <c r="Z654" s="48"/>
      <c r="AA654"/>
      <c r="AB654"/>
    </row>
    <row r="655" spans="1:28" ht="17.100000000000001" customHeight="1" x14ac:dyDescent="0.45">
      <c r="A655" s="291"/>
      <c r="B655" s="151"/>
      <c r="C655" s="141">
        <f t="shared" si="321"/>
        <v>4</v>
      </c>
      <c r="D655" s="19"/>
      <c r="E655" s="20"/>
      <c r="F655" s="21"/>
      <c r="G655" s="22"/>
      <c r="H655" s="87" t="str">
        <f t="shared" si="317"/>
        <v xml:space="preserve"> </v>
      </c>
      <c r="I655" s="22"/>
      <c r="J655" s="88" t="str">
        <f t="shared" si="318"/>
        <v xml:space="preserve"> </v>
      </c>
      <c r="K655" s="89" t="str">
        <f t="shared" si="319"/>
        <v xml:space="preserve"> </v>
      </c>
      <c r="L655" s="90" t="str">
        <f t="shared" si="320"/>
        <v xml:space="preserve"> </v>
      </c>
      <c r="M655" s="107"/>
      <c r="N655" s="108"/>
      <c r="O655" s="94"/>
      <c r="P655" s="48"/>
      <c r="Q655" s="48"/>
      <c r="R655" s="48"/>
      <c r="S655" s="48"/>
      <c r="T655" s="48"/>
      <c r="U655" s="48"/>
      <c r="V655" s="48"/>
      <c r="W655" s="48"/>
      <c r="X655" s="48"/>
      <c r="Y655" s="48"/>
      <c r="Z655" s="48"/>
      <c r="AA655"/>
      <c r="AB655"/>
    </row>
    <row r="656" spans="1:28" ht="17.100000000000001" customHeight="1" x14ac:dyDescent="0.45">
      <c r="A656" s="291"/>
      <c r="B656" s="151"/>
      <c r="C656" s="141">
        <f t="shared" si="321"/>
        <v>5</v>
      </c>
      <c r="D656" s="19"/>
      <c r="E656" s="20"/>
      <c r="F656" s="21"/>
      <c r="G656" s="22"/>
      <c r="H656" s="87" t="str">
        <f t="shared" si="317"/>
        <v xml:space="preserve"> </v>
      </c>
      <c r="I656" s="22"/>
      <c r="J656" s="88" t="str">
        <f t="shared" si="318"/>
        <v xml:space="preserve"> </v>
      </c>
      <c r="K656" s="89" t="str">
        <f t="shared" si="319"/>
        <v xml:space="preserve"> </v>
      </c>
      <c r="L656" s="90" t="str">
        <f t="shared" si="320"/>
        <v xml:space="preserve"> </v>
      </c>
      <c r="M656" s="107"/>
      <c r="N656" s="108"/>
      <c r="O656" s="94"/>
      <c r="P656" s="48"/>
      <c r="Q656" s="48"/>
      <c r="R656" s="48"/>
      <c r="S656" s="48"/>
      <c r="T656" s="48"/>
      <c r="U656" s="48"/>
      <c r="V656" s="48"/>
      <c r="W656" s="48"/>
      <c r="X656" s="48"/>
      <c r="Y656" s="48"/>
      <c r="Z656" s="48"/>
      <c r="AA656"/>
      <c r="AB656"/>
    </row>
    <row r="657" spans="1:28" ht="17.100000000000001" customHeight="1" x14ac:dyDescent="0.45">
      <c r="A657" s="291"/>
      <c r="B657" s="151"/>
      <c r="C657" s="141">
        <f t="shared" si="321"/>
        <v>6</v>
      </c>
      <c r="D657" s="19"/>
      <c r="E657" s="20"/>
      <c r="F657" s="21"/>
      <c r="G657" s="22"/>
      <c r="H657" s="87" t="str">
        <f t="shared" si="317"/>
        <v xml:space="preserve"> </v>
      </c>
      <c r="I657" s="22"/>
      <c r="J657" s="88" t="str">
        <f t="shared" si="318"/>
        <v xml:space="preserve"> </v>
      </c>
      <c r="K657" s="89" t="str">
        <f t="shared" si="319"/>
        <v xml:space="preserve"> </v>
      </c>
      <c r="L657" s="90" t="str">
        <f t="shared" si="320"/>
        <v xml:space="preserve"> </v>
      </c>
      <c r="M657" s="107"/>
      <c r="N657" s="108"/>
      <c r="O657" s="94"/>
      <c r="P657" s="48"/>
      <c r="Q657" s="48"/>
      <c r="R657" s="48"/>
      <c r="S657" s="48"/>
      <c r="T657" s="48"/>
      <c r="U657" s="48"/>
      <c r="V657" s="48"/>
      <c r="W657" s="48"/>
      <c r="X657" s="48"/>
      <c r="Y657" s="48"/>
      <c r="Z657" s="48"/>
      <c r="AA657"/>
      <c r="AB657"/>
    </row>
    <row r="658" spans="1:28" ht="17.100000000000001" customHeight="1" x14ac:dyDescent="0.45">
      <c r="A658" s="291"/>
      <c r="B658" s="151"/>
      <c r="C658" s="141">
        <f t="shared" si="321"/>
        <v>7</v>
      </c>
      <c r="D658" s="19"/>
      <c r="E658" s="20"/>
      <c r="F658" s="21"/>
      <c r="G658" s="22"/>
      <c r="H658" s="87" t="str">
        <f t="shared" si="317"/>
        <v xml:space="preserve"> </v>
      </c>
      <c r="I658" s="22"/>
      <c r="J658" s="88" t="str">
        <f t="shared" si="318"/>
        <v xml:space="preserve"> </v>
      </c>
      <c r="K658" s="89" t="str">
        <f t="shared" si="319"/>
        <v xml:space="preserve"> </v>
      </c>
      <c r="L658" s="90" t="str">
        <f t="shared" si="320"/>
        <v xml:space="preserve"> </v>
      </c>
      <c r="M658" s="107"/>
      <c r="N658" s="108"/>
      <c r="O658" s="94"/>
      <c r="P658" s="48"/>
      <c r="Q658" s="48"/>
      <c r="R658" s="48"/>
      <c r="S658" s="48"/>
      <c r="T658" s="48"/>
      <c r="U658" s="48"/>
      <c r="V658" s="48"/>
      <c r="W658" s="48"/>
      <c r="X658" s="48"/>
      <c r="Y658" s="48"/>
      <c r="Z658" s="48"/>
      <c r="AA658"/>
      <c r="AB658"/>
    </row>
    <row r="659" spans="1:28" ht="17.100000000000001" customHeight="1" x14ac:dyDescent="0.45">
      <c r="A659" s="291"/>
      <c r="B659" s="151"/>
      <c r="C659" s="141">
        <f t="shared" si="321"/>
        <v>8</v>
      </c>
      <c r="D659" s="19"/>
      <c r="E659" s="20"/>
      <c r="F659" s="21"/>
      <c r="G659" s="22"/>
      <c r="H659" s="87" t="str">
        <f t="shared" si="317"/>
        <v xml:space="preserve"> </v>
      </c>
      <c r="I659" s="22"/>
      <c r="J659" s="88" t="str">
        <f t="shared" si="318"/>
        <v xml:space="preserve"> </v>
      </c>
      <c r="K659" s="89" t="str">
        <f t="shared" si="319"/>
        <v xml:space="preserve"> </v>
      </c>
      <c r="L659" s="90" t="str">
        <f t="shared" si="320"/>
        <v xml:space="preserve"> </v>
      </c>
      <c r="M659" s="107"/>
      <c r="N659" s="108"/>
      <c r="O659" s="94"/>
      <c r="P659" s="48"/>
      <c r="Q659" s="48"/>
      <c r="R659" s="48"/>
      <c r="S659" s="48"/>
      <c r="T659" s="48"/>
      <c r="U659" s="48"/>
      <c r="V659" s="48"/>
      <c r="W659" s="48"/>
      <c r="X659" s="48"/>
      <c r="Y659" s="48"/>
      <c r="Z659" s="48"/>
      <c r="AA659"/>
      <c r="AB659"/>
    </row>
    <row r="660" spans="1:28" ht="17.100000000000001" customHeight="1" x14ac:dyDescent="0.45">
      <c r="A660" s="291"/>
      <c r="B660" s="151"/>
      <c r="C660" s="141">
        <f t="shared" si="321"/>
        <v>9</v>
      </c>
      <c r="D660" s="19"/>
      <c r="E660" s="20"/>
      <c r="F660" s="21"/>
      <c r="G660" s="22"/>
      <c r="H660" s="87" t="str">
        <f t="shared" si="317"/>
        <v xml:space="preserve"> </v>
      </c>
      <c r="I660" s="22"/>
      <c r="J660" s="88" t="str">
        <f t="shared" si="318"/>
        <v xml:space="preserve"> </v>
      </c>
      <c r="K660" s="89" t="str">
        <f t="shared" si="319"/>
        <v xml:space="preserve"> </v>
      </c>
      <c r="L660" s="90" t="str">
        <f t="shared" si="320"/>
        <v xml:space="preserve"> </v>
      </c>
      <c r="M660" s="107"/>
      <c r="N660" s="108"/>
      <c r="O660" s="94"/>
      <c r="P660" s="48"/>
      <c r="Q660" s="48"/>
      <c r="R660" s="48"/>
      <c r="S660" s="48"/>
    </row>
    <row r="661" spans="1:28" ht="17.100000000000001" customHeight="1" thickBot="1" x14ac:dyDescent="0.5">
      <c r="A661" s="292"/>
      <c r="B661" s="152"/>
      <c r="C661" s="142">
        <f t="shared" si="321"/>
        <v>10</v>
      </c>
      <c r="D661" s="23"/>
      <c r="E661" s="24"/>
      <c r="F661" s="102"/>
      <c r="G661" s="25"/>
      <c r="H661" s="109" t="str">
        <f t="shared" si="317"/>
        <v xml:space="preserve"> </v>
      </c>
      <c r="I661" s="25"/>
      <c r="J661" s="110" t="str">
        <f t="shared" si="318"/>
        <v xml:space="preserve"> </v>
      </c>
      <c r="K661" s="95" t="str">
        <f t="shared" si="319"/>
        <v xml:space="preserve"> </v>
      </c>
      <c r="L661" s="111" t="str">
        <f t="shared" si="320"/>
        <v xml:space="preserve"> </v>
      </c>
      <c r="M661" s="96"/>
      <c r="N661" s="97"/>
      <c r="O661" s="98"/>
      <c r="P661" s="48"/>
      <c r="Q661" s="48"/>
      <c r="R661" s="48"/>
      <c r="S661" s="48"/>
    </row>
    <row r="662" spans="1:28" ht="55.9" thickBot="1" x14ac:dyDescent="0.5">
      <c r="A662" s="112" t="s">
        <v>65</v>
      </c>
      <c r="B662" s="113" t="s">
        <v>112</v>
      </c>
      <c r="C662" s="114" t="s">
        <v>79</v>
      </c>
      <c r="D662" s="114" t="s">
        <v>107</v>
      </c>
      <c r="E662" s="114" t="s">
        <v>211</v>
      </c>
      <c r="F662" s="114" t="s">
        <v>81</v>
      </c>
      <c r="G662" s="114" t="s">
        <v>32</v>
      </c>
      <c r="H662" s="114" t="s">
        <v>68</v>
      </c>
      <c r="I662" s="114" t="s">
        <v>44</v>
      </c>
      <c r="J662" s="114" t="s">
        <v>33</v>
      </c>
      <c r="K662" s="114" t="s">
        <v>34</v>
      </c>
      <c r="L662" s="114" t="s">
        <v>228</v>
      </c>
      <c r="M662" s="114" t="s">
        <v>229</v>
      </c>
      <c r="N662" s="114" t="s">
        <v>80</v>
      </c>
      <c r="O662" s="115" t="s">
        <v>69</v>
      </c>
      <c r="P662" s="48"/>
    </row>
    <row r="663" spans="1:28" ht="21" customHeight="1" x14ac:dyDescent="0.5">
      <c r="A663" s="49">
        <f>A650+1</f>
        <v>51</v>
      </c>
      <c r="B663" s="181"/>
      <c r="C663" s="174"/>
      <c r="D663" s="50" t="str">
        <f>IF(ISBLANK(C663)," ",C663/$K$8)</f>
        <v xml:space="preserve"> </v>
      </c>
      <c r="E663" s="17"/>
      <c r="F663" s="51" t="str">
        <f>IF((SUM(L665:L674))&gt;0,SUM(L665:L674)," ")</f>
        <v xml:space="preserve"> </v>
      </c>
      <c r="G663" s="17"/>
      <c r="H663" s="17"/>
      <c r="I663" s="17"/>
      <c r="J663" s="17"/>
      <c r="K663" s="18"/>
      <c r="L663" s="18"/>
      <c r="M663" s="52" t="str">
        <f>IF(ISBLANK(C663)," ",IF(SUM(D665:E674)+SUM(G663:H663)+SUM(J663:L663)&gt;(D663*$K$8*$G$8),(D663*$K$8*$G$8),SUM(D665:E674)+SUM(G663:H663)+SUM(J663:L663)))</f>
        <v xml:space="preserve"> </v>
      </c>
      <c r="N663" s="26"/>
      <c r="O663" s="99" t="str">
        <f>IF(ISBLANK(N663)," ",IF(M663="0,00","0,00",MIN(IF(SUM(750/$O$8*M663)&gt;750,750,SUM(750/$O$8*M663)),N663)))</f>
        <v xml:space="preserve"> </v>
      </c>
      <c r="P663" s="53"/>
    </row>
    <row r="664" spans="1:28" ht="86.1" customHeight="1" x14ac:dyDescent="0.45">
      <c r="A664" s="296" t="s">
        <v>109</v>
      </c>
      <c r="B664" s="146" t="s">
        <v>113</v>
      </c>
      <c r="C664" s="54" t="s">
        <v>115</v>
      </c>
      <c r="D664" s="55" t="s">
        <v>201</v>
      </c>
      <c r="E664" s="55" t="s">
        <v>31</v>
      </c>
      <c r="F664" s="55" t="s">
        <v>35</v>
      </c>
      <c r="G664" s="55" t="s">
        <v>110</v>
      </c>
      <c r="H664" s="55" t="s">
        <v>43</v>
      </c>
      <c r="I664" s="55" t="s">
        <v>82</v>
      </c>
      <c r="J664" s="55" t="s">
        <v>83</v>
      </c>
      <c r="K664" s="56" t="s">
        <v>84</v>
      </c>
      <c r="L664" s="187" t="s">
        <v>229</v>
      </c>
      <c r="M664" s="298" t="s">
        <v>66</v>
      </c>
      <c r="N664" s="299"/>
      <c r="O664" s="300"/>
      <c r="P664" s="48"/>
    </row>
    <row r="665" spans="1:28" ht="17.100000000000001" customHeight="1" x14ac:dyDescent="0.45">
      <c r="A665" s="296"/>
      <c r="B665" s="151"/>
      <c r="C665" s="139">
        <v>1</v>
      </c>
      <c r="D665" s="19"/>
      <c r="E665" s="20"/>
      <c r="F665" s="21"/>
      <c r="G665" s="22"/>
      <c r="H665" s="57" t="str">
        <f>IF(ISBLANK(G665)," ",(G665+1))</f>
        <v xml:space="preserve"> </v>
      </c>
      <c r="I665" s="22"/>
      <c r="J665" s="58" t="str">
        <f>IF(ISBLANK(I665)," ",DATEDIF(G665,I665,"d"))</f>
        <v xml:space="preserve"> </v>
      </c>
      <c r="K665" s="59" t="str">
        <f>IF(ISBLANK(G665)," ",(H665+29))</f>
        <v xml:space="preserve"> </v>
      </c>
      <c r="L665" s="60" t="str">
        <f>IF(ISBLANK(D665),IF(ISBLANK(E665)," ",D665+E665),D665+E665)</f>
        <v xml:space="preserve"> </v>
      </c>
      <c r="M665" s="61"/>
      <c r="N665" s="62"/>
      <c r="O665" s="63"/>
      <c r="P665" s="48"/>
      <c r="Q665" s="48"/>
      <c r="R665" s="48"/>
      <c r="S665" s="48"/>
      <c r="T665" s="48"/>
      <c r="U665" s="48"/>
      <c r="V665" s="48"/>
      <c r="W665" s="48"/>
      <c r="X665" s="48"/>
      <c r="Y665" s="48"/>
      <c r="Z665" s="48"/>
      <c r="AA665"/>
      <c r="AB665"/>
    </row>
    <row r="666" spans="1:28" ht="17.100000000000001" customHeight="1" x14ac:dyDescent="0.45">
      <c r="A666" s="296"/>
      <c r="B666" s="151"/>
      <c r="C666" s="139">
        <f t="shared" ref="C666:C674" si="322">C665+1</f>
        <v>2</v>
      </c>
      <c r="D666" s="19"/>
      <c r="E666" s="20"/>
      <c r="F666" s="21"/>
      <c r="G666" s="22"/>
      <c r="H666" s="57" t="str">
        <f t="shared" ref="H666:H674" si="323">IF(ISBLANK(G666)," ",(G666+1))</f>
        <v xml:space="preserve"> </v>
      </c>
      <c r="I666" s="22"/>
      <c r="J666" s="58" t="str">
        <f t="shared" ref="J666:J674" si="324">IF(ISBLANK(I666)," ",DATEDIF(G666,I666,"d"))</f>
        <v xml:space="preserve"> </v>
      </c>
      <c r="K666" s="59" t="str">
        <f>IF(ISBLANK(G666)," ",(H666+29))</f>
        <v xml:space="preserve"> </v>
      </c>
      <c r="L666" s="60" t="str">
        <f t="shared" ref="L666:L674" si="325">IF(ISBLANK(D666),IF(ISBLANK(E666)," ",D666+E666),D666+E666)</f>
        <v xml:space="preserve"> </v>
      </c>
      <c r="M666" s="100"/>
      <c r="N666" s="101"/>
      <c r="O666" s="64"/>
      <c r="P666" s="48"/>
      <c r="Q666" s="48"/>
      <c r="R666" s="48"/>
      <c r="S666" s="48"/>
      <c r="T666" s="48"/>
      <c r="U666" s="48"/>
      <c r="V666" s="48"/>
      <c r="W666" s="48"/>
      <c r="X666" s="48"/>
      <c r="Y666" s="48"/>
      <c r="Z666" s="48"/>
      <c r="AA666"/>
      <c r="AB666"/>
    </row>
    <row r="667" spans="1:28" ht="17.100000000000001" customHeight="1" x14ac:dyDescent="0.45">
      <c r="A667" s="296"/>
      <c r="B667" s="151"/>
      <c r="C667" s="139">
        <f t="shared" si="322"/>
        <v>3</v>
      </c>
      <c r="D667" s="19"/>
      <c r="E667" s="20"/>
      <c r="F667" s="21"/>
      <c r="G667" s="116"/>
      <c r="H667" s="57" t="str">
        <f t="shared" si="323"/>
        <v xml:space="preserve"> </v>
      </c>
      <c r="I667" s="22"/>
      <c r="J667" s="58" t="str">
        <f t="shared" si="324"/>
        <v xml:space="preserve"> </v>
      </c>
      <c r="K667" s="59" t="str">
        <f t="shared" ref="K667" si="326">IF(ISBLANK(G667)," ",(H667+29))</f>
        <v xml:space="preserve"> </v>
      </c>
      <c r="L667" s="60" t="str">
        <f t="shared" si="325"/>
        <v xml:space="preserve"> </v>
      </c>
      <c r="M667" s="100"/>
      <c r="N667" s="101"/>
      <c r="O667" s="64"/>
      <c r="P667" s="48"/>
      <c r="Q667" s="48"/>
      <c r="R667" s="48"/>
      <c r="S667" s="48"/>
      <c r="T667" s="48"/>
      <c r="U667" s="48"/>
      <c r="V667" s="48"/>
      <c r="W667" s="48"/>
      <c r="X667" s="48"/>
      <c r="Y667" s="48"/>
      <c r="Z667" s="48"/>
      <c r="AA667"/>
      <c r="AB667"/>
    </row>
    <row r="668" spans="1:28" ht="17.100000000000001" customHeight="1" x14ac:dyDescent="0.45">
      <c r="A668" s="296"/>
      <c r="B668" s="151"/>
      <c r="C668" s="139">
        <f t="shared" si="322"/>
        <v>4</v>
      </c>
      <c r="D668" s="19"/>
      <c r="E668" s="20"/>
      <c r="F668" s="21"/>
      <c r="G668" s="22"/>
      <c r="H668" s="57" t="str">
        <f t="shared" si="323"/>
        <v xml:space="preserve"> </v>
      </c>
      <c r="I668" s="22"/>
      <c r="J668" s="58" t="str">
        <f t="shared" si="324"/>
        <v xml:space="preserve"> </v>
      </c>
      <c r="K668" s="59" t="str">
        <f>IF(ISBLANK(G668)," ",(H668+29))</f>
        <v xml:space="preserve"> </v>
      </c>
      <c r="L668" s="60" t="str">
        <f t="shared" si="325"/>
        <v xml:space="preserve"> </v>
      </c>
      <c r="M668" s="100"/>
      <c r="N668" s="101"/>
      <c r="O668" s="64"/>
      <c r="P668" s="48"/>
      <c r="Q668" s="48"/>
      <c r="R668" s="48"/>
      <c r="S668" s="48"/>
      <c r="T668" s="48"/>
      <c r="U668" s="48"/>
      <c r="V668" s="48"/>
      <c r="W668" s="48"/>
      <c r="X668" s="48"/>
      <c r="Y668" s="48"/>
      <c r="Z668" s="48"/>
      <c r="AA668"/>
      <c r="AB668"/>
    </row>
    <row r="669" spans="1:28" ht="17.100000000000001" customHeight="1" x14ac:dyDescent="0.45">
      <c r="A669" s="296"/>
      <c r="B669" s="151"/>
      <c r="C669" s="139">
        <f t="shared" si="322"/>
        <v>5</v>
      </c>
      <c r="D669" s="19"/>
      <c r="E669" s="20"/>
      <c r="F669" s="21"/>
      <c r="G669" s="22"/>
      <c r="H669" s="57" t="str">
        <f t="shared" si="323"/>
        <v xml:space="preserve"> </v>
      </c>
      <c r="I669" s="22"/>
      <c r="J669" s="58" t="str">
        <f t="shared" si="324"/>
        <v xml:space="preserve"> </v>
      </c>
      <c r="K669" s="59" t="str">
        <f t="shared" ref="K669:K674" si="327">IF(ISBLANK(G669)," ",(H669+29))</f>
        <v xml:space="preserve"> </v>
      </c>
      <c r="L669" s="60" t="str">
        <f t="shared" si="325"/>
        <v xml:space="preserve"> </v>
      </c>
      <c r="M669" s="100"/>
      <c r="N669" s="101"/>
      <c r="O669" s="64"/>
      <c r="P669" s="48"/>
      <c r="Q669" s="48"/>
      <c r="R669" s="48"/>
      <c r="S669" s="48"/>
      <c r="T669" s="48"/>
      <c r="U669" s="48"/>
      <c r="V669" s="48"/>
      <c r="W669" s="48"/>
      <c r="X669" s="48"/>
      <c r="Y669" s="48"/>
      <c r="Z669" s="48"/>
      <c r="AA669"/>
      <c r="AB669"/>
    </row>
    <row r="670" spans="1:28" ht="17.100000000000001" customHeight="1" x14ac:dyDescent="0.45">
      <c r="A670" s="296"/>
      <c r="B670" s="151"/>
      <c r="C670" s="139">
        <f t="shared" si="322"/>
        <v>6</v>
      </c>
      <c r="D670" s="19"/>
      <c r="E670" s="20"/>
      <c r="F670" s="21"/>
      <c r="G670" s="22"/>
      <c r="H670" s="57" t="str">
        <f t="shared" si="323"/>
        <v xml:space="preserve"> </v>
      </c>
      <c r="I670" s="22"/>
      <c r="J670" s="58" t="str">
        <f t="shared" si="324"/>
        <v xml:space="preserve"> </v>
      </c>
      <c r="K670" s="59" t="str">
        <f t="shared" si="327"/>
        <v xml:space="preserve"> </v>
      </c>
      <c r="L670" s="60" t="str">
        <f t="shared" si="325"/>
        <v xml:space="preserve"> </v>
      </c>
      <c r="M670" s="100"/>
      <c r="N670" s="101"/>
      <c r="O670" s="64"/>
      <c r="P670" s="48"/>
      <c r="Q670" s="48"/>
      <c r="R670" s="48"/>
      <c r="S670" s="48"/>
      <c r="T670" s="48"/>
      <c r="U670" s="48"/>
      <c r="V670" s="48"/>
      <c r="W670" s="48"/>
      <c r="X670" s="48"/>
      <c r="Y670" s="48"/>
      <c r="Z670" s="48"/>
      <c r="AA670"/>
      <c r="AB670"/>
    </row>
    <row r="671" spans="1:28" ht="17.100000000000001" customHeight="1" x14ac:dyDescent="0.45">
      <c r="A671" s="296"/>
      <c r="B671" s="151"/>
      <c r="C671" s="139">
        <f t="shared" si="322"/>
        <v>7</v>
      </c>
      <c r="D671" s="19"/>
      <c r="E671" s="20"/>
      <c r="F671" s="21"/>
      <c r="G671" s="22"/>
      <c r="H671" s="57" t="str">
        <f t="shared" si="323"/>
        <v xml:space="preserve"> </v>
      </c>
      <c r="I671" s="22"/>
      <c r="J671" s="58" t="str">
        <f t="shared" si="324"/>
        <v xml:space="preserve"> </v>
      </c>
      <c r="K671" s="59" t="str">
        <f t="shared" si="327"/>
        <v xml:space="preserve"> </v>
      </c>
      <c r="L671" s="60" t="str">
        <f t="shared" si="325"/>
        <v xml:space="preserve"> </v>
      </c>
      <c r="M671" s="100"/>
      <c r="N671" s="101"/>
      <c r="O671" s="64"/>
      <c r="P671" s="48"/>
      <c r="Q671" s="48"/>
      <c r="R671" s="48"/>
      <c r="S671" s="48"/>
      <c r="T671" s="48"/>
      <c r="U671" s="48"/>
      <c r="V671" s="48"/>
      <c r="W671" s="48"/>
      <c r="X671" s="48"/>
      <c r="Y671" s="48"/>
      <c r="Z671" s="48"/>
      <c r="AA671"/>
      <c r="AB671"/>
    </row>
    <row r="672" spans="1:28" ht="17.100000000000001" customHeight="1" x14ac:dyDescent="0.45">
      <c r="A672" s="296"/>
      <c r="B672" s="151"/>
      <c r="C672" s="139">
        <f t="shared" si="322"/>
        <v>8</v>
      </c>
      <c r="D672" s="19"/>
      <c r="E672" s="20"/>
      <c r="F672" s="21"/>
      <c r="G672" s="22"/>
      <c r="H672" s="57" t="str">
        <f t="shared" si="323"/>
        <v xml:space="preserve"> </v>
      </c>
      <c r="I672" s="22"/>
      <c r="J672" s="58" t="str">
        <f t="shared" si="324"/>
        <v xml:space="preserve"> </v>
      </c>
      <c r="K672" s="59" t="str">
        <f t="shared" si="327"/>
        <v xml:space="preserve"> </v>
      </c>
      <c r="L672" s="60" t="str">
        <f t="shared" si="325"/>
        <v xml:space="preserve"> </v>
      </c>
      <c r="M672" s="100"/>
      <c r="N672" s="101"/>
      <c r="O672" s="64"/>
      <c r="P672" s="48"/>
      <c r="Q672" s="48"/>
      <c r="R672" s="48"/>
      <c r="S672" s="48"/>
      <c r="T672" s="48"/>
      <c r="U672" s="48"/>
      <c r="V672" s="48"/>
      <c r="W672" s="48"/>
      <c r="X672" s="48"/>
      <c r="Y672" s="48"/>
      <c r="Z672" s="48"/>
      <c r="AA672"/>
      <c r="AB672"/>
    </row>
    <row r="673" spans="1:28" ht="17.100000000000001" customHeight="1" x14ac:dyDescent="0.45">
      <c r="A673" s="296"/>
      <c r="B673" s="151"/>
      <c r="C673" s="139">
        <f t="shared" si="322"/>
        <v>9</v>
      </c>
      <c r="D673" s="19"/>
      <c r="E673" s="20"/>
      <c r="F673" s="21"/>
      <c r="G673" s="22"/>
      <c r="H673" s="57" t="str">
        <f t="shared" si="323"/>
        <v xml:space="preserve"> </v>
      </c>
      <c r="I673" s="22"/>
      <c r="J673" s="58" t="str">
        <f t="shared" si="324"/>
        <v xml:space="preserve"> </v>
      </c>
      <c r="K673" s="59" t="str">
        <f t="shared" si="327"/>
        <v xml:space="preserve"> </v>
      </c>
      <c r="L673" s="60" t="str">
        <f t="shared" si="325"/>
        <v xml:space="preserve"> </v>
      </c>
      <c r="M673" s="100"/>
      <c r="N673" s="101"/>
      <c r="O673" s="64"/>
      <c r="P673" s="48"/>
      <c r="Q673" s="48"/>
      <c r="R673" s="48"/>
      <c r="S673" s="48"/>
    </row>
    <row r="674" spans="1:28" ht="17.100000000000001" customHeight="1" thickBot="1" x14ac:dyDescent="0.5">
      <c r="A674" s="297"/>
      <c r="B674" s="152"/>
      <c r="C674" s="140">
        <f t="shared" si="322"/>
        <v>10</v>
      </c>
      <c r="D674" s="23"/>
      <c r="E674" s="24"/>
      <c r="F674" s="102"/>
      <c r="G674" s="25"/>
      <c r="H674" s="103" t="str">
        <f t="shared" si="323"/>
        <v xml:space="preserve"> </v>
      </c>
      <c r="I674" s="25"/>
      <c r="J674" s="104" t="str">
        <f t="shared" si="324"/>
        <v xml:space="preserve"> </v>
      </c>
      <c r="K674" s="65" t="str">
        <f t="shared" si="327"/>
        <v xml:space="preserve"> </v>
      </c>
      <c r="L674" s="105" t="str">
        <f t="shared" si="325"/>
        <v xml:space="preserve"> </v>
      </c>
      <c r="M674" s="66"/>
      <c r="N674" s="67"/>
      <c r="O674" s="68"/>
      <c r="P674" s="48"/>
      <c r="Q674" s="48"/>
      <c r="R674" s="48"/>
      <c r="S674" s="48"/>
    </row>
    <row r="675" spans="1:28" ht="55.9" thickBot="1" x14ac:dyDescent="0.5">
      <c r="A675" s="112" t="s">
        <v>65</v>
      </c>
      <c r="B675" s="113" t="s">
        <v>112</v>
      </c>
      <c r="C675" s="114" t="s">
        <v>79</v>
      </c>
      <c r="D675" s="114" t="s">
        <v>107</v>
      </c>
      <c r="E675" s="114" t="s">
        <v>211</v>
      </c>
      <c r="F675" s="114" t="s">
        <v>81</v>
      </c>
      <c r="G675" s="114" t="s">
        <v>32</v>
      </c>
      <c r="H675" s="114" t="s">
        <v>68</v>
      </c>
      <c r="I675" s="114" t="s">
        <v>44</v>
      </c>
      <c r="J675" s="114" t="s">
        <v>33</v>
      </c>
      <c r="K675" s="114" t="s">
        <v>34</v>
      </c>
      <c r="L675" s="114" t="s">
        <v>228</v>
      </c>
      <c r="M675" s="114" t="s">
        <v>229</v>
      </c>
      <c r="N675" s="114" t="s">
        <v>80</v>
      </c>
      <c r="O675" s="115" t="s">
        <v>69</v>
      </c>
      <c r="P675" s="48"/>
    </row>
    <row r="676" spans="1:28" ht="21" customHeight="1" x14ac:dyDescent="0.5">
      <c r="A676" s="81">
        <f>A663+1</f>
        <v>52</v>
      </c>
      <c r="B676" s="181"/>
      <c r="C676" s="174"/>
      <c r="D676" s="85" t="str">
        <f t="shared" ref="D676" si="328">IF(ISBLANK(C676)," ",C676/$K$8)</f>
        <v xml:space="preserve"> </v>
      </c>
      <c r="E676" s="17"/>
      <c r="F676" s="86" t="str">
        <f t="shared" ref="F676" si="329">IF((SUM(L678:L687))&gt;0,SUM(L678:L687)," ")</f>
        <v xml:space="preserve"> </v>
      </c>
      <c r="G676" s="17"/>
      <c r="H676" s="17"/>
      <c r="I676" s="17"/>
      <c r="J676" s="17"/>
      <c r="K676" s="18"/>
      <c r="L676" s="18"/>
      <c r="M676" s="52" t="str">
        <f>IF(ISBLANK(C676)," ",IF(SUM(D678:E687)+SUM(G676:H676)+SUM(J676:L676)&gt;(C676/$K$8*$K$8*$G$8),(C676/$K$8*$K$8*$G$8),SUM(D678:E687)+SUM(G676:H676)+SUM(J676:L676)))</f>
        <v xml:space="preserve"> </v>
      </c>
      <c r="N676" s="26"/>
      <c r="O676" s="106" t="str">
        <f>IF(ISBLANK(N676)," ",IF(M676="0,00","0,00",MIN(IF(SUM(750/$O$8*M676)&gt;750,750,SUM(750/$O$8*M676)),N676)))</f>
        <v xml:space="preserve"> </v>
      </c>
      <c r="P676" s="53"/>
    </row>
    <row r="677" spans="1:28" ht="86.1" customHeight="1" x14ac:dyDescent="0.45">
      <c r="A677" s="291" t="s">
        <v>109</v>
      </c>
      <c r="B677" s="120" t="s">
        <v>113</v>
      </c>
      <c r="C677" s="82" t="s">
        <v>115</v>
      </c>
      <c r="D677" s="83" t="s">
        <v>201</v>
      </c>
      <c r="E677" s="83" t="s">
        <v>31</v>
      </c>
      <c r="F677" s="83" t="s">
        <v>35</v>
      </c>
      <c r="G677" s="83" t="s">
        <v>110</v>
      </c>
      <c r="H677" s="83" t="s">
        <v>43</v>
      </c>
      <c r="I677" s="83" t="s">
        <v>82</v>
      </c>
      <c r="J677" s="83" t="s">
        <v>83</v>
      </c>
      <c r="K677" s="84" t="s">
        <v>84</v>
      </c>
      <c r="L677" s="188" t="s">
        <v>229</v>
      </c>
      <c r="M677" s="293" t="s">
        <v>66</v>
      </c>
      <c r="N677" s="294"/>
      <c r="O677" s="295"/>
      <c r="P677" s="48"/>
    </row>
    <row r="678" spans="1:28" ht="17.100000000000001" customHeight="1" x14ac:dyDescent="0.45">
      <c r="A678" s="291"/>
      <c r="B678" s="151"/>
      <c r="C678" s="141">
        <v>1</v>
      </c>
      <c r="D678" s="19"/>
      <c r="E678" s="20"/>
      <c r="F678" s="21"/>
      <c r="G678" s="22"/>
      <c r="H678" s="87" t="str">
        <f t="shared" ref="H678:H687" si="330">IF(ISBLANK(G678)," ",(G678+1))</f>
        <v xml:space="preserve"> </v>
      </c>
      <c r="I678" s="22"/>
      <c r="J678" s="88" t="str">
        <f t="shared" ref="J678:J687" si="331">IF(ISBLANK(I678)," ",DATEDIF(G678,I678,"d"))</f>
        <v xml:space="preserve"> </v>
      </c>
      <c r="K678" s="89" t="str">
        <f t="shared" ref="K678:K687" si="332">IF(ISBLANK(G678)," ",(H678+29))</f>
        <v xml:space="preserve"> </v>
      </c>
      <c r="L678" s="90" t="str">
        <f t="shared" ref="L678:L687" si="333">IF(ISBLANK(D678),IF(ISBLANK(E678)," ",D678+E678),D678+E678)</f>
        <v xml:space="preserve"> </v>
      </c>
      <c r="M678" s="91"/>
      <c r="N678" s="92"/>
      <c r="O678" s="93"/>
      <c r="P678" s="48"/>
      <c r="Q678" s="48"/>
      <c r="R678" s="48"/>
      <c r="S678" s="48"/>
      <c r="T678" s="48"/>
      <c r="U678" s="48"/>
      <c r="V678" s="48"/>
      <c r="W678" s="48"/>
      <c r="X678" s="48"/>
      <c r="Y678" s="48"/>
      <c r="Z678" s="48"/>
      <c r="AA678"/>
      <c r="AB678"/>
    </row>
    <row r="679" spans="1:28" ht="17.100000000000001" customHeight="1" x14ac:dyDescent="0.45">
      <c r="A679" s="291"/>
      <c r="B679" s="151"/>
      <c r="C679" s="141">
        <f t="shared" ref="C679:C687" si="334">C678+1</f>
        <v>2</v>
      </c>
      <c r="D679" s="19"/>
      <c r="E679" s="20"/>
      <c r="F679" s="21"/>
      <c r="G679" s="22"/>
      <c r="H679" s="87" t="str">
        <f t="shared" si="330"/>
        <v xml:space="preserve"> </v>
      </c>
      <c r="I679" s="22"/>
      <c r="J679" s="88" t="str">
        <f t="shared" si="331"/>
        <v xml:space="preserve"> </v>
      </c>
      <c r="K679" s="89" t="str">
        <f t="shared" si="332"/>
        <v xml:space="preserve"> </v>
      </c>
      <c r="L679" s="90" t="str">
        <f t="shared" si="333"/>
        <v xml:space="preserve"> </v>
      </c>
      <c r="M679" s="107"/>
      <c r="N679" s="108"/>
      <c r="O679" s="94"/>
      <c r="P679" s="48"/>
      <c r="Q679" s="48"/>
      <c r="R679" s="48"/>
      <c r="S679" s="48"/>
      <c r="T679" s="48"/>
      <c r="U679" s="48"/>
      <c r="V679" s="48"/>
      <c r="W679" s="48"/>
      <c r="X679" s="48"/>
      <c r="Y679" s="48"/>
      <c r="Z679" s="48"/>
      <c r="AA679"/>
      <c r="AB679"/>
    </row>
    <row r="680" spans="1:28" ht="17.100000000000001" customHeight="1" x14ac:dyDescent="0.45">
      <c r="A680" s="291"/>
      <c r="B680" s="151"/>
      <c r="C680" s="141">
        <f t="shared" si="334"/>
        <v>3</v>
      </c>
      <c r="D680" s="19"/>
      <c r="E680" s="20"/>
      <c r="F680" s="21"/>
      <c r="G680" s="22"/>
      <c r="H680" s="87" t="str">
        <f t="shared" si="330"/>
        <v xml:space="preserve"> </v>
      </c>
      <c r="I680" s="22"/>
      <c r="J680" s="88" t="str">
        <f t="shared" si="331"/>
        <v xml:space="preserve"> </v>
      </c>
      <c r="K680" s="89" t="str">
        <f t="shared" si="332"/>
        <v xml:space="preserve"> </v>
      </c>
      <c r="L680" s="90" t="str">
        <f t="shared" si="333"/>
        <v xml:space="preserve"> </v>
      </c>
      <c r="M680" s="107"/>
      <c r="N680" s="108"/>
      <c r="O680" s="94"/>
      <c r="P680" s="48"/>
      <c r="Q680" s="48"/>
      <c r="R680" s="48"/>
      <c r="S680" s="48"/>
      <c r="T680" s="48"/>
      <c r="U680" s="48"/>
      <c r="V680" s="48"/>
      <c r="W680" s="48"/>
      <c r="X680" s="48"/>
      <c r="Y680" s="48"/>
      <c r="Z680" s="48"/>
      <c r="AA680"/>
      <c r="AB680"/>
    </row>
    <row r="681" spans="1:28" ht="17.100000000000001" customHeight="1" x14ac:dyDescent="0.45">
      <c r="A681" s="291"/>
      <c r="B681" s="151"/>
      <c r="C681" s="141">
        <f t="shared" si="334"/>
        <v>4</v>
      </c>
      <c r="D681" s="19"/>
      <c r="E681" s="20"/>
      <c r="F681" s="21"/>
      <c r="G681" s="22"/>
      <c r="H681" s="87" t="str">
        <f t="shared" si="330"/>
        <v xml:space="preserve"> </v>
      </c>
      <c r="I681" s="22"/>
      <c r="J681" s="88" t="str">
        <f t="shared" si="331"/>
        <v xml:space="preserve"> </v>
      </c>
      <c r="K681" s="89" t="str">
        <f t="shared" si="332"/>
        <v xml:space="preserve"> </v>
      </c>
      <c r="L681" s="90" t="str">
        <f t="shared" si="333"/>
        <v xml:space="preserve"> </v>
      </c>
      <c r="M681" s="107"/>
      <c r="N681" s="108"/>
      <c r="O681" s="94"/>
      <c r="P681" s="48"/>
      <c r="Q681" s="48"/>
      <c r="R681" s="48"/>
      <c r="S681" s="48"/>
      <c r="T681" s="48"/>
      <c r="U681" s="48"/>
      <c r="V681" s="48"/>
      <c r="W681" s="48"/>
      <c r="X681" s="48"/>
      <c r="Y681" s="48"/>
      <c r="Z681" s="48"/>
      <c r="AA681"/>
      <c r="AB681"/>
    </row>
    <row r="682" spans="1:28" ht="17.100000000000001" customHeight="1" x14ac:dyDescent="0.45">
      <c r="A682" s="291"/>
      <c r="B682" s="151"/>
      <c r="C682" s="141">
        <f t="shared" si="334"/>
        <v>5</v>
      </c>
      <c r="D682" s="19"/>
      <c r="E682" s="20"/>
      <c r="F682" s="21"/>
      <c r="G682" s="22"/>
      <c r="H682" s="87" t="str">
        <f t="shared" si="330"/>
        <v xml:space="preserve"> </v>
      </c>
      <c r="I682" s="22"/>
      <c r="J682" s="88" t="str">
        <f t="shared" si="331"/>
        <v xml:space="preserve"> </v>
      </c>
      <c r="K682" s="89" t="str">
        <f t="shared" si="332"/>
        <v xml:space="preserve"> </v>
      </c>
      <c r="L682" s="90" t="str">
        <f t="shared" si="333"/>
        <v xml:space="preserve"> </v>
      </c>
      <c r="M682" s="107"/>
      <c r="N682" s="108"/>
      <c r="O682" s="94"/>
      <c r="P682" s="48"/>
      <c r="Q682" s="48"/>
      <c r="R682" s="48"/>
      <c r="S682" s="48"/>
      <c r="T682" s="48"/>
      <c r="U682" s="48"/>
      <c r="V682" s="48"/>
      <c r="W682" s="48"/>
      <c r="X682" s="48"/>
      <c r="Y682" s="48"/>
      <c r="Z682" s="48"/>
      <c r="AA682"/>
      <c r="AB682"/>
    </row>
    <row r="683" spans="1:28" ht="17.100000000000001" customHeight="1" x14ac:dyDescent="0.45">
      <c r="A683" s="291"/>
      <c r="B683" s="151"/>
      <c r="C683" s="141">
        <f t="shared" si="334"/>
        <v>6</v>
      </c>
      <c r="D683" s="19"/>
      <c r="E683" s="20"/>
      <c r="F683" s="21"/>
      <c r="G683" s="22"/>
      <c r="H683" s="87" t="str">
        <f t="shared" si="330"/>
        <v xml:space="preserve"> </v>
      </c>
      <c r="I683" s="22"/>
      <c r="J683" s="88" t="str">
        <f t="shared" si="331"/>
        <v xml:space="preserve"> </v>
      </c>
      <c r="K683" s="89" t="str">
        <f t="shared" si="332"/>
        <v xml:space="preserve"> </v>
      </c>
      <c r="L683" s="90" t="str">
        <f t="shared" si="333"/>
        <v xml:space="preserve"> </v>
      </c>
      <c r="M683" s="107"/>
      <c r="N683" s="108"/>
      <c r="O683" s="94"/>
      <c r="P683" s="48"/>
      <c r="Q683" s="48"/>
      <c r="R683" s="48"/>
      <c r="S683" s="48"/>
      <c r="T683" s="48"/>
      <c r="U683" s="48"/>
      <c r="V683" s="48"/>
      <c r="W683" s="48"/>
      <c r="X683" s="48"/>
      <c r="Y683" s="48"/>
      <c r="Z683" s="48"/>
      <c r="AA683"/>
      <c r="AB683"/>
    </row>
    <row r="684" spans="1:28" ht="17.100000000000001" customHeight="1" x14ac:dyDescent="0.45">
      <c r="A684" s="291"/>
      <c r="B684" s="151"/>
      <c r="C684" s="141">
        <f t="shared" si="334"/>
        <v>7</v>
      </c>
      <c r="D684" s="19"/>
      <c r="E684" s="20"/>
      <c r="F684" s="21"/>
      <c r="G684" s="22"/>
      <c r="H684" s="87" t="str">
        <f t="shared" si="330"/>
        <v xml:space="preserve"> </v>
      </c>
      <c r="I684" s="22"/>
      <c r="J684" s="88" t="str">
        <f t="shared" si="331"/>
        <v xml:space="preserve"> </v>
      </c>
      <c r="K684" s="89" t="str">
        <f t="shared" si="332"/>
        <v xml:space="preserve"> </v>
      </c>
      <c r="L684" s="90" t="str">
        <f t="shared" si="333"/>
        <v xml:space="preserve"> </v>
      </c>
      <c r="M684" s="107"/>
      <c r="N684" s="108"/>
      <c r="O684" s="94"/>
      <c r="P684" s="48"/>
      <c r="Q684" s="48"/>
      <c r="R684" s="48"/>
      <c r="S684" s="48"/>
      <c r="T684" s="48"/>
      <c r="U684" s="48"/>
      <c r="V684" s="48"/>
      <c r="W684" s="48"/>
      <c r="X684" s="48"/>
      <c r="Y684" s="48"/>
      <c r="Z684" s="48"/>
      <c r="AA684"/>
      <c r="AB684"/>
    </row>
    <row r="685" spans="1:28" ht="17.100000000000001" customHeight="1" x14ac:dyDescent="0.45">
      <c r="A685" s="291"/>
      <c r="B685" s="151"/>
      <c r="C685" s="141">
        <f t="shared" si="334"/>
        <v>8</v>
      </c>
      <c r="D685" s="19"/>
      <c r="E685" s="20"/>
      <c r="F685" s="21"/>
      <c r="G685" s="22"/>
      <c r="H685" s="87" t="str">
        <f t="shared" si="330"/>
        <v xml:space="preserve"> </v>
      </c>
      <c r="I685" s="22"/>
      <c r="J685" s="88" t="str">
        <f t="shared" si="331"/>
        <v xml:space="preserve"> </v>
      </c>
      <c r="K685" s="89" t="str">
        <f t="shared" si="332"/>
        <v xml:space="preserve"> </v>
      </c>
      <c r="L685" s="90" t="str">
        <f t="shared" si="333"/>
        <v xml:space="preserve"> </v>
      </c>
      <c r="M685" s="107"/>
      <c r="N685" s="108"/>
      <c r="O685" s="94"/>
      <c r="P685" s="48"/>
      <c r="Q685" s="48"/>
      <c r="R685" s="48"/>
      <c r="S685" s="48"/>
      <c r="T685" s="48"/>
      <c r="U685" s="48"/>
      <c r="V685" s="48"/>
      <c r="W685" s="48"/>
      <c r="X685" s="48"/>
      <c r="Y685" s="48"/>
      <c r="Z685" s="48"/>
      <c r="AA685"/>
      <c r="AB685"/>
    </row>
    <row r="686" spans="1:28" ht="17.100000000000001" customHeight="1" x14ac:dyDescent="0.45">
      <c r="A686" s="291"/>
      <c r="B686" s="151"/>
      <c r="C686" s="141">
        <f t="shared" si="334"/>
        <v>9</v>
      </c>
      <c r="D686" s="19"/>
      <c r="E686" s="20"/>
      <c r="F686" s="21"/>
      <c r="G686" s="22"/>
      <c r="H686" s="87" t="str">
        <f t="shared" si="330"/>
        <v xml:space="preserve"> </v>
      </c>
      <c r="I686" s="22"/>
      <c r="J686" s="88" t="str">
        <f t="shared" si="331"/>
        <v xml:space="preserve"> </v>
      </c>
      <c r="K686" s="89" t="str">
        <f t="shared" si="332"/>
        <v xml:space="preserve"> </v>
      </c>
      <c r="L686" s="90" t="str">
        <f t="shared" si="333"/>
        <v xml:space="preserve"> </v>
      </c>
      <c r="M686" s="107"/>
      <c r="N686" s="108"/>
      <c r="O686" s="94"/>
      <c r="P686" s="48"/>
      <c r="Q686" s="48"/>
      <c r="R686" s="48"/>
      <c r="S686" s="48"/>
    </row>
    <row r="687" spans="1:28" ht="17.100000000000001" customHeight="1" thickBot="1" x14ac:dyDescent="0.5">
      <c r="A687" s="292"/>
      <c r="B687" s="152"/>
      <c r="C687" s="142">
        <f t="shared" si="334"/>
        <v>10</v>
      </c>
      <c r="D687" s="23"/>
      <c r="E687" s="24"/>
      <c r="F687" s="102"/>
      <c r="G687" s="25"/>
      <c r="H687" s="109" t="str">
        <f t="shared" si="330"/>
        <v xml:space="preserve"> </v>
      </c>
      <c r="I687" s="25"/>
      <c r="J687" s="110" t="str">
        <f t="shared" si="331"/>
        <v xml:space="preserve"> </v>
      </c>
      <c r="K687" s="95" t="str">
        <f t="shared" si="332"/>
        <v xml:space="preserve"> </v>
      </c>
      <c r="L687" s="111" t="str">
        <f t="shared" si="333"/>
        <v xml:space="preserve"> </v>
      </c>
      <c r="M687" s="96"/>
      <c r="N687" s="97"/>
      <c r="O687" s="98"/>
      <c r="P687" s="48"/>
      <c r="Q687" s="48"/>
      <c r="R687" s="48"/>
      <c r="S687" s="48"/>
    </row>
    <row r="688" spans="1:28" ht="55.9" thickBot="1" x14ac:dyDescent="0.5">
      <c r="A688" s="112" t="s">
        <v>65</v>
      </c>
      <c r="B688" s="113" t="s">
        <v>112</v>
      </c>
      <c r="C688" s="114" t="s">
        <v>79</v>
      </c>
      <c r="D688" s="114" t="s">
        <v>107</v>
      </c>
      <c r="E688" s="114" t="s">
        <v>211</v>
      </c>
      <c r="F688" s="114" t="s">
        <v>81</v>
      </c>
      <c r="G688" s="114" t="s">
        <v>32</v>
      </c>
      <c r="H688" s="114" t="s">
        <v>68</v>
      </c>
      <c r="I688" s="114" t="s">
        <v>44</v>
      </c>
      <c r="J688" s="114" t="s">
        <v>33</v>
      </c>
      <c r="K688" s="114" t="s">
        <v>34</v>
      </c>
      <c r="L688" s="114" t="s">
        <v>228</v>
      </c>
      <c r="M688" s="114" t="s">
        <v>229</v>
      </c>
      <c r="N688" s="114" t="s">
        <v>80</v>
      </c>
      <c r="O688" s="115" t="s">
        <v>69</v>
      </c>
      <c r="P688" s="48"/>
    </row>
    <row r="689" spans="1:28" ht="21" customHeight="1" x14ac:dyDescent="0.5">
      <c r="A689" s="49">
        <f>A676+1</f>
        <v>53</v>
      </c>
      <c r="B689" s="181"/>
      <c r="C689" s="174"/>
      <c r="D689" s="50" t="str">
        <f>IF(ISBLANK(C689)," ",C689/$K$8)</f>
        <v xml:space="preserve"> </v>
      </c>
      <c r="E689" s="17"/>
      <c r="F689" s="51" t="str">
        <f>IF((SUM(L691:L700))&gt;0,SUM(L691:L700)," ")</f>
        <v xml:space="preserve"> </v>
      </c>
      <c r="G689" s="17"/>
      <c r="H689" s="17"/>
      <c r="I689" s="17"/>
      <c r="J689" s="17"/>
      <c r="K689" s="18"/>
      <c r="L689" s="18"/>
      <c r="M689" s="52" t="str">
        <f>IF(ISBLANK(C689)," ",IF(SUM(D691:E700)+SUM(G689:H689)+SUM(J689:L689)&gt;(D689*$K$8*$G$8),(D689*$K$8*$G$8),SUM(D691:E700)+SUM(G689:H689)+SUM(J689:L689)))</f>
        <v xml:space="preserve"> </v>
      </c>
      <c r="N689" s="26"/>
      <c r="O689" s="99" t="str">
        <f>IF(ISBLANK(N689)," ",IF(M689="0,00","0,00",MIN(IF(SUM(750/$O$8*M689)&gt;750,750,SUM(750/$O$8*M689)),N689)))</f>
        <v xml:space="preserve"> </v>
      </c>
      <c r="P689" s="53"/>
    </row>
    <row r="690" spans="1:28" ht="86.1" customHeight="1" x14ac:dyDescent="0.45">
      <c r="A690" s="296" t="s">
        <v>109</v>
      </c>
      <c r="B690" s="146" t="s">
        <v>113</v>
      </c>
      <c r="C690" s="54" t="s">
        <v>115</v>
      </c>
      <c r="D690" s="55" t="s">
        <v>201</v>
      </c>
      <c r="E690" s="55" t="s">
        <v>31</v>
      </c>
      <c r="F690" s="55" t="s">
        <v>35</v>
      </c>
      <c r="G690" s="55" t="s">
        <v>110</v>
      </c>
      <c r="H690" s="55" t="s">
        <v>43</v>
      </c>
      <c r="I690" s="55" t="s">
        <v>82</v>
      </c>
      <c r="J690" s="55" t="s">
        <v>83</v>
      </c>
      <c r="K690" s="56" t="s">
        <v>84</v>
      </c>
      <c r="L690" s="187" t="s">
        <v>229</v>
      </c>
      <c r="M690" s="298" t="s">
        <v>66</v>
      </c>
      <c r="N690" s="299"/>
      <c r="O690" s="300"/>
      <c r="P690" s="48"/>
    </row>
    <row r="691" spans="1:28" ht="17.100000000000001" customHeight="1" x14ac:dyDescent="0.45">
      <c r="A691" s="296"/>
      <c r="B691" s="151"/>
      <c r="C691" s="139">
        <v>1</v>
      </c>
      <c r="D691" s="19"/>
      <c r="E691" s="20"/>
      <c r="F691" s="21"/>
      <c r="G691" s="22"/>
      <c r="H691" s="57" t="str">
        <f>IF(ISBLANK(G691)," ",(G691+1))</f>
        <v xml:space="preserve"> </v>
      </c>
      <c r="I691" s="22"/>
      <c r="J691" s="58" t="str">
        <f>IF(ISBLANK(I691)," ",DATEDIF(G691,I691,"d"))</f>
        <v xml:space="preserve"> </v>
      </c>
      <c r="K691" s="59" t="str">
        <f>IF(ISBLANK(G691)," ",(H691+29))</f>
        <v xml:space="preserve"> </v>
      </c>
      <c r="L691" s="60" t="str">
        <f>IF(ISBLANK(D691),IF(ISBLANK(E691)," ",D691+E691),D691+E691)</f>
        <v xml:space="preserve"> </v>
      </c>
      <c r="M691" s="61"/>
      <c r="N691" s="62"/>
      <c r="O691" s="63"/>
      <c r="P691" s="48"/>
      <c r="Q691" s="48"/>
      <c r="R691" s="48"/>
      <c r="S691" s="48"/>
      <c r="T691" s="48"/>
      <c r="U691" s="48"/>
      <c r="V691" s="48"/>
      <c r="W691" s="48"/>
      <c r="X691" s="48"/>
      <c r="Y691" s="48"/>
      <c r="Z691" s="48"/>
      <c r="AA691"/>
      <c r="AB691"/>
    </row>
    <row r="692" spans="1:28" ht="17.100000000000001" customHeight="1" x14ac:dyDescent="0.45">
      <c r="A692" s="296"/>
      <c r="B692" s="151"/>
      <c r="C692" s="139">
        <f t="shared" ref="C692:C700" si="335">C691+1</f>
        <v>2</v>
      </c>
      <c r="D692" s="19"/>
      <c r="E692" s="20"/>
      <c r="F692" s="21"/>
      <c r="G692" s="22"/>
      <c r="H692" s="57" t="str">
        <f t="shared" ref="H692:H700" si="336">IF(ISBLANK(G692)," ",(G692+1))</f>
        <v xml:space="preserve"> </v>
      </c>
      <c r="I692" s="22"/>
      <c r="J692" s="58" t="str">
        <f t="shared" ref="J692:J700" si="337">IF(ISBLANK(I692)," ",DATEDIF(G692,I692,"d"))</f>
        <v xml:space="preserve"> </v>
      </c>
      <c r="K692" s="59" t="str">
        <f>IF(ISBLANK(G692)," ",(H692+29))</f>
        <v xml:space="preserve"> </v>
      </c>
      <c r="L692" s="60" t="str">
        <f t="shared" ref="L692:L700" si="338">IF(ISBLANK(D692),IF(ISBLANK(E692)," ",D692+E692),D692+E692)</f>
        <v xml:space="preserve"> </v>
      </c>
      <c r="M692" s="100"/>
      <c r="N692" s="101"/>
      <c r="O692" s="64"/>
      <c r="P692" s="48"/>
      <c r="Q692" s="48"/>
      <c r="R692" s="48"/>
      <c r="S692" s="48"/>
      <c r="T692" s="48"/>
      <c r="U692" s="48"/>
      <c r="V692" s="48"/>
      <c r="W692" s="48"/>
      <c r="X692" s="48"/>
      <c r="Y692" s="48"/>
      <c r="Z692" s="48"/>
      <c r="AA692"/>
      <c r="AB692"/>
    </row>
    <row r="693" spans="1:28" ht="17.100000000000001" customHeight="1" x14ac:dyDescent="0.45">
      <c r="A693" s="296"/>
      <c r="B693" s="151"/>
      <c r="C693" s="139">
        <f t="shared" si="335"/>
        <v>3</v>
      </c>
      <c r="D693" s="19"/>
      <c r="E693" s="20"/>
      <c r="F693" s="21"/>
      <c r="G693" s="116"/>
      <c r="H693" s="57" t="str">
        <f t="shared" si="336"/>
        <v xml:space="preserve"> </v>
      </c>
      <c r="I693" s="22"/>
      <c r="J693" s="58" t="str">
        <f t="shared" si="337"/>
        <v xml:space="preserve"> </v>
      </c>
      <c r="K693" s="59" t="str">
        <f t="shared" ref="K693" si="339">IF(ISBLANK(G693)," ",(H693+29))</f>
        <v xml:space="preserve"> </v>
      </c>
      <c r="L693" s="60" t="str">
        <f t="shared" si="338"/>
        <v xml:space="preserve"> </v>
      </c>
      <c r="M693" s="100"/>
      <c r="N693" s="101"/>
      <c r="O693" s="64"/>
      <c r="P693" s="48"/>
      <c r="Q693" s="48"/>
      <c r="R693" s="48"/>
      <c r="S693" s="48"/>
      <c r="T693" s="48"/>
      <c r="U693" s="48"/>
      <c r="V693" s="48"/>
      <c r="W693" s="48"/>
      <c r="X693" s="48"/>
      <c r="Y693" s="48"/>
      <c r="Z693" s="48"/>
      <c r="AA693"/>
      <c r="AB693"/>
    </row>
    <row r="694" spans="1:28" ht="17.100000000000001" customHeight="1" x14ac:dyDescent="0.45">
      <c r="A694" s="296"/>
      <c r="B694" s="151"/>
      <c r="C694" s="139">
        <f t="shared" si="335"/>
        <v>4</v>
      </c>
      <c r="D694" s="19"/>
      <c r="E694" s="20"/>
      <c r="F694" s="21"/>
      <c r="G694" s="22"/>
      <c r="H694" s="57" t="str">
        <f t="shared" si="336"/>
        <v xml:space="preserve"> </v>
      </c>
      <c r="I694" s="22"/>
      <c r="J694" s="58" t="str">
        <f t="shared" si="337"/>
        <v xml:space="preserve"> </v>
      </c>
      <c r="K694" s="59" t="str">
        <f>IF(ISBLANK(G694)," ",(H694+29))</f>
        <v xml:space="preserve"> </v>
      </c>
      <c r="L694" s="60" t="str">
        <f t="shared" si="338"/>
        <v xml:space="preserve"> </v>
      </c>
      <c r="M694" s="100"/>
      <c r="N694" s="101"/>
      <c r="O694" s="64"/>
      <c r="P694" s="48"/>
      <c r="Q694" s="48"/>
      <c r="R694" s="48"/>
      <c r="S694" s="48"/>
      <c r="T694" s="48"/>
      <c r="U694" s="48"/>
      <c r="V694" s="48"/>
      <c r="W694" s="48"/>
      <c r="X694" s="48"/>
      <c r="Y694" s="48"/>
      <c r="Z694" s="48"/>
      <c r="AA694"/>
      <c r="AB694"/>
    </row>
    <row r="695" spans="1:28" ht="17.100000000000001" customHeight="1" x14ac:dyDescent="0.45">
      <c r="A695" s="296"/>
      <c r="B695" s="151"/>
      <c r="C695" s="139">
        <f t="shared" si="335"/>
        <v>5</v>
      </c>
      <c r="D695" s="19"/>
      <c r="E695" s="20"/>
      <c r="F695" s="21"/>
      <c r="G695" s="22"/>
      <c r="H695" s="57" t="str">
        <f t="shared" si="336"/>
        <v xml:space="preserve"> </v>
      </c>
      <c r="I695" s="22"/>
      <c r="J695" s="58" t="str">
        <f t="shared" si="337"/>
        <v xml:space="preserve"> </v>
      </c>
      <c r="K695" s="59" t="str">
        <f t="shared" ref="K695:K700" si="340">IF(ISBLANK(G695)," ",(H695+29))</f>
        <v xml:space="preserve"> </v>
      </c>
      <c r="L695" s="60" t="str">
        <f t="shared" si="338"/>
        <v xml:space="preserve"> </v>
      </c>
      <c r="M695" s="100"/>
      <c r="N695" s="101"/>
      <c r="O695" s="64"/>
      <c r="P695" s="48"/>
      <c r="Q695" s="48"/>
      <c r="R695" s="48"/>
      <c r="S695" s="48"/>
      <c r="T695" s="48"/>
      <c r="U695" s="48"/>
      <c r="V695" s="48"/>
      <c r="W695" s="48"/>
      <c r="X695" s="48"/>
      <c r="Y695" s="48"/>
      <c r="Z695" s="48"/>
      <c r="AA695"/>
      <c r="AB695"/>
    </row>
    <row r="696" spans="1:28" ht="17.100000000000001" customHeight="1" x14ac:dyDescent="0.45">
      <c r="A696" s="296"/>
      <c r="B696" s="151"/>
      <c r="C696" s="139">
        <f t="shared" si="335"/>
        <v>6</v>
      </c>
      <c r="D696" s="19"/>
      <c r="E696" s="20"/>
      <c r="F696" s="21"/>
      <c r="G696" s="22"/>
      <c r="H696" s="57" t="str">
        <f t="shared" si="336"/>
        <v xml:space="preserve"> </v>
      </c>
      <c r="I696" s="22"/>
      <c r="J696" s="58" t="str">
        <f t="shared" si="337"/>
        <v xml:space="preserve"> </v>
      </c>
      <c r="K696" s="59" t="str">
        <f t="shared" si="340"/>
        <v xml:space="preserve"> </v>
      </c>
      <c r="L696" s="60" t="str">
        <f t="shared" si="338"/>
        <v xml:space="preserve"> </v>
      </c>
      <c r="M696" s="100"/>
      <c r="N696" s="101"/>
      <c r="O696" s="64"/>
      <c r="P696" s="48"/>
      <c r="Q696" s="48"/>
      <c r="R696" s="48"/>
      <c r="S696" s="48"/>
      <c r="T696" s="48"/>
      <c r="U696" s="48"/>
      <c r="V696" s="48"/>
      <c r="W696" s="48"/>
      <c r="X696" s="48"/>
      <c r="Y696" s="48"/>
      <c r="Z696" s="48"/>
      <c r="AA696"/>
      <c r="AB696"/>
    </row>
    <row r="697" spans="1:28" ht="17.100000000000001" customHeight="1" x14ac:dyDescent="0.45">
      <c r="A697" s="296"/>
      <c r="B697" s="151"/>
      <c r="C697" s="139">
        <f t="shared" si="335"/>
        <v>7</v>
      </c>
      <c r="D697" s="19"/>
      <c r="E697" s="20"/>
      <c r="F697" s="21"/>
      <c r="G697" s="22"/>
      <c r="H697" s="57" t="str">
        <f t="shared" si="336"/>
        <v xml:space="preserve"> </v>
      </c>
      <c r="I697" s="22"/>
      <c r="J697" s="58" t="str">
        <f t="shared" si="337"/>
        <v xml:space="preserve"> </v>
      </c>
      <c r="K697" s="59" t="str">
        <f t="shared" si="340"/>
        <v xml:space="preserve"> </v>
      </c>
      <c r="L697" s="60" t="str">
        <f t="shared" si="338"/>
        <v xml:space="preserve"> </v>
      </c>
      <c r="M697" s="100"/>
      <c r="N697" s="101"/>
      <c r="O697" s="64"/>
      <c r="P697" s="48"/>
      <c r="Q697" s="48"/>
      <c r="R697" s="48"/>
      <c r="S697" s="48"/>
      <c r="T697" s="48"/>
      <c r="U697" s="48"/>
      <c r="V697" s="48"/>
      <c r="W697" s="48"/>
      <c r="X697" s="48"/>
      <c r="Y697" s="48"/>
      <c r="Z697" s="48"/>
      <c r="AA697"/>
      <c r="AB697"/>
    </row>
    <row r="698" spans="1:28" ht="17.100000000000001" customHeight="1" x14ac:dyDescent="0.45">
      <c r="A698" s="296"/>
      <c r="B698" s="151"/>
      <c r="C698" s="139">
        <f t="shared" si="335"/>
        <v>8</v>
      </c>
      <c r="D698" s="19"/>
      <c r="E698" s="20"/>
      <c r="F698" s="21"/>
      <c r="G698" s="22"/>
      <c r="H698" s="57" t="str">
        <f t="shared" si="336"/>
        <v xml:space="preserve"> </v>
      </c>
      <c r="I698" s="22"/>
      <c r="J698" s="58" t="str">
        <f t="shared" si="337"/>
        <v xml:space="preserve"> </v>
      </c>
      <c r="K698" s="59" t="str">
        <f t="shared" si="340"/>
        <v xml:space="preserve"> </v>
      </c>
      <c r="L698" s="60" t="str">
        <f t="shared" si="338"/>
        <v xml:space="preserve"> </v>
      </c>
      <c r="M698" s="100"/>
      <c r="N698" s="101"/>
      <c r="O698" s="64"/>
      <c r="P698" s="48"/>
      <c r="Q698" s="48"/>
      <c r="R698" s="48"/>
      <c r="S698" s="48"/>
      <c r="T698" s="48"/>
      <c r="U698" s="48"/>
      <c r="V698" s="48"/>
      <c r="W698" s="48"/>
      <c r="X698" s="48"/>
      <c r="Y698" s="48"/>
      <c r="Z698" s="48"/>
      <c r="AA698"/>
      <c r="AB698"/>
    </row>
    <row r="699" spans="1:28" ht="17.100000000000001" customHeight="1" x14ac:dyDescent="0.45">
      <c r="A699" s="296"/>
      <c r="B699" s="151"/>
      <c r="C699" s="139">
        <f t="shared" si="335"/>
        <v>9</v>
      </c>
      <c r="D699" s="19"/>
      <c r="E699" s="20"/>
      <c r="F699" s="21"/>
      <c r="G699" s="22"/>
      <c r="H699" s="57" t="str">
        <f t="shared" si="336"/>
        <v xml:space="preserve"> </v>
      </c>
      <c r="I699" s="22"/>
      <c r="J699" s="58" t="str">
        <f t="shared" si="337"/>
        <v xml:space="preserve"> </v>
      </c>
      <c r="K699" s="59" t="str">
        <f t="shared" si="340"/>
        <v xml:space="preserve"> </v>
      </c>
      <c r="L699" s="60" t="str">
        <f t="shared" si="338"/>
        <v xml:space="preserve"> </v>
      </c>
      <c r="M699" s="100"/>
      <c r="N699" s="101"/>
      <c r="O699" s="64"/>
      <c r="P699" s="48"/>
      <c r="Q699" s="48"/>
      <c r="R699" s="48"/>
      <c r="S699" s="48"/>
    </row>
    <row r="700" spans="1:28" ht="17.100000000000001" customHeight="1" thickBot="1" x14ac:dyDescent="0.5">
      <c r="A700" s="297"/>
      <c r="B700" s="152"/>
      <c r="C700" s="140">
        <f t="shared" si="335"/>
        <v>10</v>
      </c>
      <c r="D700" s="23"/>
      <c r="E700" s="24"/>
      <c r="F700" s="102"/>
      <c r="G700" s="25"/>
      <c r="H700" s="103" t="str">
        <f t="shared" si="336"/>
        <v xml:space="preserve"> </v>
      </c>
      <c r="I700" s="25"/>
      <c r="J700" s="104" t="str">
        <f t="shared" si="337"/>
        <v xml:space="preserve"> </v>
      </c>
      <c r="K700" s="65" t="str">
        <f t="shared" si="340"/>
        <v xml:space="preserve"> </v>
      </c>
      <c r="L700" s="105" t="str">
        <f t="shared" si="338"/>
        <v xml:space="preserve"> </v>
      </c>
      <c r="M700" s="66"/>
      <c r="N700" s="67"/>
      <c r="O700" s="68"/>
      <c r="P700" s="48"/>
      <c r="Q700" s="48"/>
      <c r="R700" s="48"/>
      <c r="S700" s="48"/>
    </row>
    <row r="701" spans="1:28" ht="55.9" thickBot="1" x14ac:dyDescent="0.5">
      <c r="A701" s="112" t="s">
        <v>65</v>
      </c>
      <c r="B701" s="113" t="s">
        <v>112</v>
      </c>
      <c r="C701" s="114" t="s">
        <v>79</v>
      </c>
      <c r="D701" s="114" t="s">
        <v>107</v>
      </c>
      <c r="E701" s="114" t="s">
        <v>211</v>
      </c>
      <c r="F701" s="114" t="s">
        <v>81</v>
      </c>
      <c r="G701" s="114" t="s">
        <v>32</v>
      </c>
      <c r="H701" s="114" t="s">
        <v>68</v>
      </c>
      <c r="I701" s="114" t="s">
        <v>44</v>
      </c>
      <c r="J701" s="114" t="s">
        <v>33</v>
      </c>
      <c r="K701" s="114" t="s">
        <v>34</v>
      </c>
      <c r="L701" s="114" t="s">
        <v>228</v>
      </c>
      <c r="M701" s="114" t="s">
        <v>229</v>
      </c>
      <c r="N701" s="114" t="s">
        <v>80</v>
      </c>
      <c r="O701" s="115" t="s">
        <v>69</v>
      </c>
      <c r="P701" s="48"/>
    </row>
    <row r="702" spans="1:28" ht="21" customHeight="1" x14ac:dyDescent="0.5">
      <c r="A702" s="81">
        <f>A689+1</f>
        <v>54</v>
      </c>
      <c r="B702" s="181"/>
      <c r="C702" s="174"/>
      <c r="D702" s="85" t="str">
        <f t="shared" ref="D702" si="341">IF(ISBLANK(C702)," ",C702/$K$8)</f>
        <v xml:space="preserve"> </v>
      </c>
      <c r="E702" s="17"/>
      <c r="F702" s="86" t="str">
        <f t="shared" ref="F702" si="342">IF((SUM(L704:L713))&gt;0,SUM(L704:L713)," ")</f>
        <v xml:space="preserve"> </v>
      </c>
      <c r="G702" s="17"/>
      <c r="H702" s="17"/>
      <c r="I702" s="17"/>
      <c r="J702" s="17"/>
      <c r="K702" s="18"/>
      <c r="L702" s="18"/>
      <c r="M702" s="52" t="str">
        <f>IF(ISBLANK(C702)," ",IF(SUM(D704:E713)+SUM(G702:H702)+SUM(J702:L702)&gt;(D702*$K$8*$G$8),(D702*$K$8*$G$8),SUM(D704:E713)+SUM(G702:H702)+SUM(J702:L702)))</f>
        <v xml:space="preserve"> </v>
      </c>
      <c r="N702" s="26"/>
      <c r="O702" s="106" t="str">
        <f>IF(ISBLANK(N702)," ",IF(M702="0,00","0,00",MIN(IF(SUM(750/$O$8*M702)&gt;750,750,SUM(750/$O$8*M702)),N702)))</f>
        <v xml:space="preserve"> </v>
      </c>
      <c r="P702" s="53"/>
    </row>
    <row r="703" spans="1:28" ht="86.1" customHeight="1" x14ac:dyDescent="0.45">
      <c r="A703" s="291" t="s">
        <v>109</v>
      </c>
      <c r="B703" s="120" t="s">
        <v>113</v>
      </c>
      <c r="C703" s="82" t="s">
        <v>115</v>
      </c>
      <c r="D703" s="83" t="s">
        <v>201</v>
      </c>
      <c r="E703" s="83" t="s">
        <v>31</v>
      </c>
      <c r="F703" s="83" t="s">
        <v>35</v>
      </c>
      <c r="G703" s="83" t="s">
        <v>110</v>
      </c>
      <c r="H703" s="83" t="s">
        <v>43</v>
      </c>
      <c r="I703" s="83" t="s">
        <v>82</v>
      </c>
      <c r="J703" s="83" t="s">
        <v>83</v>
      </c>
      <c r="K703" s="84" t="s">
        <v>84</v>
      </c>
      <c r="L703" s="188" t="s">
        <v>229</v>
      </c>
      <c r="M703" s="293" t="s">
        <v>66</v>
      </c>
      <c r="N703" s="294"/>
      <c r="O703" s="295"/>
      <c r="P703" s="48"/>
    </row>
    <row r="704" spans="1:28" ht="17.100000000000001" customHeight="1" x14ac:dyDescent="0.45">
      <c r="A704" s="291"/>
      <c r="B704" s="151"/>
      <c r="C704" s="141">
        <v>1</v>
      </c>
      <c r="D704" s="19"/>
      <c r="E704" s="20"/>
      <c r="F704" s="21"/>
      <c r="G704" s="22"/>
      <c r="H704" s="87" t="str">
        <f t="shared" ref="H704:H713" si="343">IF(ISBLANK(G704)," ",(G704+1))</f>
        <v xml:space="preserve"> </v>
      </c>
      <c r="I704" s="22"/>
      <c r="J704" s="88" t="str">
        <f t="shared" ref="J704:J713" si="344">IF(ISBLANK(I704)," ",DATEDIF(G704,I704,"d"))</f>
        <v xml:space="preserve"> </v>
      </c>
      <c r="K704" s="89" t="str">
        <f t="shared" ref="K704:K713" si="345">IF(ISBLANK(G704)," ",(H704+29))</f>
        <v xml:space="preserve"> </v>
      </c>
      <c r="L704" s="90" t="str">
        <f t="shared" ref="L704:L713" si="346">IF(ISBLANK(D704),IF(ISBLANK(E704)," ",D704+E704),D704+E704)</f>
        <v xml:space="preserve"> </v>
      </c>
      <c r="M704" s="91"/>
      <c r="N704" s="92"/>
      <c r="O704" s="93"/>
      <c r="P704" s="48"/>
      <c r="Q704" s="48"/>
      <c r="R704" s="48"/>
      <c r="S704" s="48"/>
      <c r="T704" s="48"/>
      <c r="U704" s="48"/>
      <c r="V704" s="48"/>
      <c r="W704" s="48"/>
      <c r="X704" s="48"/>
      <c r="Y704" s="48"/>
      <c r="Z704" s="48"/>
      <c r="AA704"/>
      <c r="AB704"/>
    </row>
    <row r="705" spans="1:28" ht="17.100000000000001" customHeight="1" x14ac:dyDescent="0.45">
      <c r="A705" s="291"/>
      <c r="B705" s="151"/>
      <c r="C705" s="141">
        <f t="shared" ref="C705:C713" si="347">C704+1</f>
        <v>2</v>
      </c>
      <c r="D705" s="19"/>
      <c r="E705" s="20"/>
      <c r="F705" s="21"/>
      <c r="G705" s="22"/>
      <c r="H705" s="87" t="str">
        <f t="shared" si="343"/>
        <v xml:space="preserve"> </v>
      </c>
      <c r="I705" s="22"/>
      <c r="J705" s="88" t="str">
        <f t="shared" si="344"/>
        <v xml:space="preserve"> </v>
      </c>
      <c r="K705" s="89" t="str">
        <f t="shared" si="345"/>
        <v xml:space="preserve"> </v>
      </c>
      <c r="L705" s="90" t="str">
        <f t="shared" si="346"/>
        <v xml:space="preserve"> </v>
      </c>
      <c r="M705" s="107"/>
      <c r="N705" s="108"/>
      <c r="O705" s="94"/>
      <c r="P705" s="48"/>
      <c r="Q705" s="48"/>
      <c r="R705" s="48"/>
      <c r="S705" s="48"/>
      <c r="T705" s="48"/>
      <c r="U705" s="48"/>
      <c r="V705" s="48"/>
      <c r="W705" s="48"/>
      <c r="X705" s="48"/>
      <c r="Y705" s="48"/>
      <c r="Z705" s="48"/>
      <c r="AA705"/>
      <c r="AB705"/>
    </row>
    <row r="706" spans="1:28" ht="17.100000000000001" customHeight="1" x14ac:dyDescent="0.45">
      <c r="A706" s="291"/>
      <c r="B706" s="151"/>
      <c r="C706" s="141">
        <f t="shared" si="347"/>
        <v>3</v>
      </c>
      <c r="D706" s="19"/>
      <c r="E706" s="20"/>
      <c r="F706" s="21"/>
      <c r="G706" s="22"/>
      <c r="H706" s="87" t="str">
        <f t="shared" si="343"/>
        <v xml:space="preserve"> </v>
      </c>
      <c r="I706" s="22"/>
      <c r="J706" s="88" t="str">
        <f t="shared" si="344"/>
        <v xml:space="preserve"> </v>
      </c>
      <c r="K706" s="89" t="str">
        <f t="shared" si="345"/>
        <v xml:space="preserve"> </v>
      </c>
      <c r="L706" s="90" t="str">
        <f t="shared" si="346"/>
        <v xml:space="preserve"> </v>
      </c>
      <c r="M706" s="107"/>
      <c r="N706" s="108"/>
      <c r="O706" s="94"/>
      <c r="P706" s="48"/>
      <c r="Q706" s="48"/>
      <c r="R706" s="48"/>
      <c r="S706" s="48"/>
      <c r="T706" s="48"/>
      <c r="U706" s="48"/>
      <c r="V706" s="48"/>
      <c r="W706" s="48"/>
      <c r="X706" s="48"/>
      <c r="Y706" s="48"/>
      <c r="Z706" s="48"/>
      <c r="AA706"/>
      <c r="AB706"/>
    </row>
    <row r="707" spans="1:28" ht="17.100000000000001" customHeight="1" x14ac:dyDescent="0.45">
      <c r="A707" s="291"/>
      <c r="B707" s="151"/>
      <c r="C707" s="141">
        <f t="shared" si="347"/>
        <v>4</v>
      </c>
      <c r="D707" s="19"/>
      <c r="E707" s="20"/>
      <c r="F707" s="21"/>
      <c r="G707" s="22"/>
      <c r="H707" s="87" t="str">
        <f t="shared" si="343"/>
        <v xml:space="preserve"> </v>
      </c>
      <c r="I707" s="22"/>
      <c r="J707" s="88" t="str">
        <f t="shared" si="344"/>
        <v xml:space="preserve"> </v>
      </c>
      <c r="K707" s="89" t="str">
        <f t="shared" si="345"/>
        <v xml:space="preserve"> </v>
      </c>
      <c r="L707" s="90" t="str">
        <f t="shared" si="346"/>
        <v xml:space="preserve"> </v>
      </c>
      <c r="M707" s="107"/>
      <c r="N707" s="108"/>
      <c r="O707" s="94"/>
      <c r="P707" s="48"/>
      <c r="Q707" s="48"/>
      <c r="R707" s="48"/>
      <c r="S707" s="48"/>
      <c r="T707" s="48"/>
      <c r="U707" s="48"/>
      <c r="V707" s="48"/>
      <c r="W707" s="48"/>
      <c r="X707" s="48"/>
      <c r="Y707" s="48"/>
      <c r="Z707" s="48"/>
      <c r="AA707"/>
      <c r="AB707"/>
    </row>
    <row r="708" spans="1:28" ht="17.100000000000001" customHeight="1" x14ac:dyDescent="0.45">
      <c r="A708" s="291"/>
      <c r="B708" s="151"/>
      <c r="C708" s="141">
        <f t="shared" si="347"/>
        <v>5</v>
      </c>
      <c r="D708" s="19"/>
      <c r="E708" s="20"/>
      <c r="F708" s="21"/>
      <c r="G708" s="22"/>
      <c r="H708" s="87" t="str">
        <f t="shared" si="343"/>
        <v xml:space="preserve"> </v>
      </c>
      <c r="I708" s="22"/>
      <c r="J708" s="88" t="str">
        <f t="shared" si="344"/>
        <v xml:space="preserve"> </v>
      </c>
      <c r="K708" s="89" t="str">
        <f t="shared" si="345"/>
        <v xml:space="preserve"> </v>
      </c>
      <c r="L708" s="90" t="str">
        <f t="shared" si="346"/>
        <v xml:space="preserve"> </v>
      </c>
      <c r="M708" s="107"/>
      <c r="N708" s="108"/>
      <c r="O708" s="94"/>
      <c r="P708" s="48"/>
      <c r="Q708" s="48"/>
      <c r="R708" s="48"/>
      <c r="S708" s="48"/>
      <c r="T708" s="48"/>
      <c r="U708" s="48"/>
      <c r="V708" s="48"/>
      <c r="W708" s="48"/>
      <c r="X708" s="48"/>
      <c r="Y708" s="48"/>
      <c r="Z708" s="48"/>
      <c r="AA708"/>
      <c r="AB708"/>
    </row>
    <row r="709" spans="1:28" ht="17.100000000000001" customHeight="1" x14ac:dyDescent="0.45">
      <c r="A709" s="291"/>
      <c r="B709" s="151"/>
      <c r="C709" s="141">
        <f t="shared" si="347"/>
        <v>6</v>
      </c>
      <c r="D709" s="19"/>
      <c r="E709" s="20"/>
      <c r="F709" s="21"/>
      <c r="G709" s="22"/>
      <c r="H709" s="87" t="str">
        <f t="shared" si="343"/>
        <v xml:space="preserve"> </v>
      </c>
      <c r="I709" s="22"/>
      <c r="J709" s="88" t="str">
        <f t="shared" si="344"/>
        <v xml:space="preserve"> </v>
      </c>
      <c r="K709" s="89" t="str">
        <f t="shared" si="345"/>
        <v xml:space="preserve"> </v>
      </c>
      <c r="L709" s="90" t="str">
        <f t="shared" si="346"/>
        <v xml:space="preserve"> </v>
      </c>
      <c r="M709" s="107"/>
      <c r="N709" s="108"/>
      <c r="O709" s="94"/>
      <c r="P709" s="48"/>
      <c r="Q709" s="48"/>
      <c r="R709" s="48"/>
      <c r="S709" s="48"/>
      <c r="T709" s="48"/>
      <c r="U709" s="48"/>
      <c r="V709" s="48"/>
      <c r="W709" s="48"/>
      <c r="X709" s="48"/>
      <c r="Y709" s="48"/>
      <c r="Z709" s="48"/>
      <c r="AA709"/>
      <c r="AB709"/>
    </row>
    <row r="710" spans="1:28" ht="17.100000000000001" customHeight="1" x14ac:dyDescent="0.45">
      <c r="A710" s="291"/>
      <c r="B710" s="151"/>
      <c r="C710" s="141">
        <f t="shared" si="347"/>
        <v>7</v>
      </c>
      <c r="D710" s="19"/>
      <c r="E710" s="20"/>
      <c r="F710" s="21"/>
      <c r="G710" s="22"/>
      <c r="H710" s="87" t="str">
        <f t="shared" si="343"/>
        <v xml:space="preserve"> </v>
      </c>
      <c r="I710" s="22"/>
      <c r="J710" s="88" t="str">
        <f t="shared" si="344"/>
        <v xml:space="preserve"> </v>
      </c>
      <c r="K710" s="89" t="str">
        <f t="shared" si="345"/>
        <v xml:space="preserve"> </v>
      </c>
      <c r="L710" s="90" t="str">
        <f t="shared" si="346"/>
        <v xml:space="preserve"> </v>
      </c>
      <c r="M710" s="107"/>
      <c r="N710" s="108"/>
      <c r="O710" s="94"/>
      <c r="P710" s="48"/>
      <c r="Q710" s="48"/>
      <c r="R710" s="48"/>
      <c r="S710" s="48"/>
      <c r="T710" s="48"/>
      <c r="U710" s="48"/>
      <c r="V710" s="48"/>
      <c r="W710" s="48"/>
      <c r="X710" s="48"/>
      <c r="Y710" s="48"/>
      <c r="Z710" s="48"/>
      <c r="AA710"/>
      <c r="AB710"/>
    </row>
    <row r="711" spans="1:28" ht="17.100000000000001" customHeight="1" x14ac:dyDescent="0.45">
      <c r="A711" s="291"/>
      <c r="B711" s="151"/>
      <c r="C711" s="141">
        <f t="shared" si="347"/>
        <v>8</v>
      </c>
      <c r="D711" s="19"/>
      <c r="E711" s="20"/>
      <c r="F711" s="21"/>
      <c r="G711" s="22"/>
      <c r="H711" s="87" t="str">
        <f t="shared" si="343"/>
        <v xml:space="preserve"> </v>
      </c>
      <c r="I711" s="22"/>
      <c r="J711" s="88" t="str">
        <f t="shared" si="344"/>
        <v xml:space="preserve"> </v>
      </c>
      <c r="K711" s="89" t="str">
        <f t="shared" si="345"/>
        <v xml:space="preserve"> </v>
      </c>
      <c r="L711" s="90" t="str">
        <f t="shared" si="346"/>
        <v xml:space="preserve"> </v>
      </c>
      <c r="M711" s="107"/>
      <c r="N711" s="108"/>
      <c r="O711" s="94"/>
      <c r="P711" s="48"/>
      <c r="Q711" s="48"/>
      <c r="R711" s="48"/>
      <c r="S711" s="48"/>
      <c r="T711" s="48"/>
      <c r="U711" s="48"/>
      <c r="V711" s="48"/>
      <c r="W711" s="48"/>
      <c r="X711" s="48"/>
      <c r="Y711" s="48"/>
      <c r="Z711" s="48"/>
      <c r="AA711"/>
      <c r="AB711"/>
    </row>
    <row r="712" spans="1:28" ht="17.100000000000001" customHeight="1" x14ac:dyDescent="0.45">
      <c r="A712" s="291"/>
      <c r="B712" s="151"/>
      <c r="C712" s="141">
        <f t="shared" si="347"/>
        <v>9</v>
      </c>
      <c r="D712" s="19"/>
      <c r="E712" s="20"/>
      <c r="F712" s="21"/>
      <c r="G712" s="22"/>
      <c r="H712" s="87" t="str">
        <f t="shared" si="343"/>
        <v xml:space="preserve"> </v>
      </c>
      <c r="I712" s="22"/>
      <c r="J712" s="88" t="str">
        <f t="shared" si="344"/>
        <v xml:space="preserve"> </v>
      </c>
      <c r="K712" s="89" t="str">
        <f t="shared" si="345"/>
        <v xml:space="preserve"> </v>
      </c>
      <c r="L712" s="90" t="str">
        <f t="shared" si="346"/>
        <v xml:space="preserve"> </v>
      </c>
      <c r="M712" s="107"/>
      <c r="N712" s="108"/>
      <c r="O712" s="94"/>
      <c r="P712" s="48"/>
      <c r="Q712" s="48"/>
      <c r="R712" s="48"/>
      <c r="S712" s="48"/>
    </row>
    <row r="713" spans="1:28" ht="17.100000000000001" customHeight="1" thickBot="1" x14ac:dyDescent="0.5">
      <c r="A713" s="292"/>
      <c r="B713" s="152"/>
      <c r="C713" s="142">
        <f t="shared" si="347"/>
        <v>10</v>
      </c>
      <c r="D713" s="23"/>
      <c r="E713" s="24"/>
      <c r="F713" s="102"/>
      <c r="G713" s="25"/>
      <c r="H713" s="109" t="str">
        <f t="shared" si="343"/>
        <v xml:space="preserve"> </v>
      </c>
      <c r="I713" s="25"/>
      <c r="J713" s="110" t="str">
        <f t="shared" si="344"/>
        <v xml:space="preserve"> </v>
      </c>
      <c r="K713" s="95" t="str">
        <f t="shared" si="345"/>
        <v xml:space="preserve"> </v>
      </c>
      <c r="L713" s="111" t="str">
        <f t="shared" si="346"/>
        <v xml:space="preserve"> </v>
      </c>
      <c r="M713" s="96"/>
      <c r="N713" s="97"/>
      <c r="O713" s="98"/>
      <c r="P713" s="48"/>
      <c r="Q713" s="48"/>
      <c r="R713" s="48"/>
      <c r="S713" s="48"/>
    </row>
    <row r="714" spans="1:28" ht="55.9" thickBot="1" x14ac:dyDescent="0.5">
      <c r="A714" s="112" t="s">
        <v>65</v>
      </c>
      <c r="B714" s="113" t="s">
        <v>112</v>
      </c>
      <c r="C714" s="114" t="s">
        <v>79</v>
      </c>
      <c r="D714" s="114" t="s">
        <v>107</v>
      </c>
      <c r="E714" s="114" t="s">
        <v>211</v>
      </c>
      <c r="F714" s="114" t="s">
        <v>81</v>
      </c>
      <c r="G714" s="114" t="s">
        <v>32</v>
      </c>
      <c r="H714" s="114" t="s">
        <v>68</v>
      </c>
      <c r="I714" s="114" t="s">
        <v>44</v>
      </c>
      <c r="J714" s="114" t="s">
        <v>33</v>
      </c>
      <c r="K714" s="114" t="s">
        <v>34</v>
      </c>
      <c r="L714" s="114" t="s">
        <v>228</v>
      </c>
      <c r="M714" s="114" t="s">
        <v>229</v>
      </c>
      <c r="N714" s="114" t="s">
        <v>80</v>
      </c>
      <c r="O714" s="115" t="s">
        <v>69</v>
      </c>
      <c r="P714" s="48"/>
    </row>
    <row r="715" spans="1:28" ht="21" customHeight="1" x14ac:dyDescent="0.5">
      <c r="A715" s="49">
        <f>A702+1</f>
        <v>55</v>
      </c>
      <c r="B715" s="181"/>
      <c r="C715" s="174"/>
      <c r="D715" s="50" t="str">
        <f>IF(ISBLANK(C715)," ",C715/$K$8)</f>
        <v xml:space="preserve"> </v>
      </c>
      <c r="E715" s="17"/>
      <c r="F715" s="51" t="str">
        <f>IF((SUM(L717:L726))&gt;0,SUM(L717:L726)," ")</f>
        <v xml:space="preserve"> </v>
      </c>
      <c r="G715" s="17"/>
      <c r="H715" s="17"/>
      <c r="I715" s="17"/>
      <c r="J715" s="17"/>
      <c r="K715" s="18"/>
      <c r="L715" s="18"/>
      <c r="M715" s="52" t="str">
        <f>IF(ISBLANK(C715)," ",IF(SUM(D717:E726)+SUM(G715:H715)+SUM(J715:L715)&gt;(D715*$K$8*$G$8),(D715*$K$8*$G$8),SUM(D717:E726)+SUM(G715:H715)+SUM(J715:L715)))</f>
        <v xml:space="preserve"> </v>
      </c>
      <c r="N715" s="26"/>
      <c r="O715" s="99" t="str">
        <f>IF(ISBLANK(N715)," ",IF(M715="0,00","0,00",MIN(IF(SUM(750/$O$8*M715)&gt;750,750,SUM(750/$O$8*M715)),N715)))</f>
        <v xml:space="preserve"> </v>
      </c>
      <c r="P715" s="53"/>
    </row>
    <row r="716" spans="1:28" ht="86.1" customHeight="1" x14ac:dyDescent="0.45">
      <c r="A716" s="296" t="s">
        <v>109</v>
      </c>
      <c r="B716" s="146" t="s">
        <v>113</v>
      </c>
      <c r="C716" s="54" t="s">
        <v>115</v>
      </c>
      <c r="D716" s="55" t="s">
        <v>201</v>
      </c>
      <c r="E716" s="55" t="s">
        <v>31</v>
      </c>
      <c r="F716" s="55" t="s">
        <v>35</v>
      </c>
      <c r="G716" s="55" t="s">
        <v>110</v>
      </c>
      <c r="H716" s="55" t="s">
        <v>43</v>
      </c>
      <c r="I716" s="55" t="s">
        <v>82</v>
      </c>
      <c r="J716" s="55" t="s">
        <v>83</v>
      </c>
      <c r="K716" s="56" t="s">
        <v>84</v>
      </c>
      <c r="L716" s="187" t="s">
        <v>229</v>
      </c>
      <c r="M716" s="298" t="s">
        <v>66</v>
      </c>
      <c r="N716" s="299"/>
      <c r="O716" s="300"/>
      <c r="P716" s="48"/>
    </row>
    <row r="717" spans="1:28" ht="17.100000000000001" customHeight="1" x14ac:dyDescent="0.45">
      <c r="A717" s="296"/>
      <c r="B717" s="151"/>
      <c r="C717" s="139">
        <v>1</v>
      </c>
      <c r="D717" s="19"/>
      <c r="E717" s="20"/>
      <c r="F717" s="21"/>
      <c r="G717" s="22"/>
      <c r="H717" s="57" t="str">
        <f>IF(ISBLANK(G717)," ",(G717+1))</f>
        <v xml:space="preserve"> </v>
      </c>
      <c r="I717" s="22"/>
      <c r="J717" s="58" t="str">
        <f>IF(ISBLANK(I717)," ",DATEDIF(G717,I717,"d"))</f>
        <v xml:space="preserve"> </v>
      </c>
      <c r="K717" s="59" t="str">
        <f>IF(ISBLANK(G717)," ",(H717+29))</f>
        <v xml:space="preserve"> </v>
      </c>
      <c r="L717" s="60" t="str">
        <f>IF(ISBLANK(D717),IF(ISBLANK(E717)," ",D717+E717),D717+E717)</f>
        <v xml:space="preserve"> </v>
      </c>
      <c r="M717" s="61"/>
      <c r="N717" s="62"/>
      <c r="O717" s="63"/>
      <c r="P717" s="48"/>
      <c r="Q717" s="48"/>
      <c r="R717" s="48"/>
      <c r="S717" s="48"/>
      <c r="T717" s="48"/>
      <c r="U717" s="48"/>
      <c r="V717" s="48"/>
      <c r="W717" s="48"/>
      <c r="X717" s="48"/>
      <c r="Y717" s="48"/>
      <c r="Z717" s="48"/>
      <c r="AA717"/>
      <c r="AB717"/>
    </row>
    <row r="718" spans="1:28" ht="17.100000000000001" customHeight="1" x14ac:dyDescent="0.45">
      <c r="A718" s="296"/>
      <c r="B718" s="151"/>
      <c r="C718" s="139">
        <f t="shared" ref="C718:C726" si="348">C717+1</f>
        <v>2</v>
      </c>
      <c r="D718" s="19"/>
      <c r="E718" s="20"/>
      <c r="F718" s="21"/>
      <c r="G718" s="22"/>
      <c r="H718" s="57" t="str">
        <f t="shared" ref="H718:H726" si="349">IF(ISBLANK(G718)," ",(G718+1))</f>
        <v xml:space="preserve"> </v>
      </c>
      <c r="I718" s="22"/>
      <c r="J718" s="58" t="str">
        <f t="shared" ref="J718:J726" si="350">IF(ISBLANK(I718)," ",DATEDIF(G718,I718,"d"))</f>
        <v xml:space="preserve"> </v>
      </c>
      <c r="K718" s="59" t="str">
        <f>IF(ISBLANK(G718)," ",(H718+29))</f>
        <v xml:space="preserve"> </v>
      </c>
      <c r="L718" s="60" t="str">
        <f t="shared" ref="L718:L726" si="351">IF(ISBLANK(D718),IF(ISBLANK(E718)," ",D718+E718),D718+E718)</f>
        <v xml:space="preserve"> </v>
      </c>
      <c r="M718" s="100"/>
      <c r="N718" s="101"/>
      <c r="O718" s="64"/>
      <c r="P718" s="48"/>
      <c r="Q718" s="48"/>
      <c r="R718" s="48"/>
      <c r="S718" s="48"/>
      <c r="T718" s="48"/>
      <c r="U718" s="48"/>
      <c r="V718" s="48"/>
      <c r="W718" s="48"/>
      <c r="X718" s="48"/>
      <c r="Y718" s="48"/>
      <c r="Z718" s="48"/>
      <c r="AA718"/>
      <c r="AB718"/>
    </row>
    <row r="719" spans="1:28" ht="17.100000000000001" customHeight="1" x14ac:dyDescent="0.45">
      <c r="A719" s="296"/>
      <c r="B719" s="151"/>
      <c r="C719" s="139">
        <f t="shared" si="348"/>
        <v>3</v>
      </c>
      <c r="D719" s="19"/>
      <c r="E719" s="20"/>
      <c r="F719" s="21"/>
      <c r="G719" s="116"/>
      <c r="H719" s="57" t="str">
        <f t="shared" si="349"/>
        <v xml:space="preserve"> </v>
      </c>
      <c r="I719" s="22"/>
      <c r="J719" s="58" t="str">
        <f t="shared" si="350"/>
        <v xml:space="preserve"> </v>
      </c>
      <c r="K719" s="59" t="str">
        <f t="shared" ref="K719" si="352">IF(ISBLANK(G719)," ",(H719+29))</f>
        <v xml:space="preserve"> </v>
      </c>
      <c r="L719" s="60" t="str">
        <f t="shared" si="351"/>
        <v xml:space="preserve"> </v>
      </c>
      <c r="M719" s="100"/>
      <c r="N719" s="101"/>
      <c r="O719" s="64"/>
      <c r="P719" s="48"/>
      <c r="Q719" s="48"/>
      <c r="R719" s="48"/>
      <c r="S719" s="48"/>
      <c r="T719" s="48"/>
      <c r="U719" s="48"/>
      <c r="V719" s="48"/>
      <c r="W719" s="48"/>
      <c r="X719" s="48"/>
      <c r="Y719" s="48"/>
      <c r="Z719" s="48"/>
      <c r="AA719"/>
      <c r="AB719"/>
    </row>
    <row r="720" spans="1:28" ht="17.100000000000001" customHeight="1" x14ac:dyDescent="0.45">
      <c r="A720" s="296"/>
      <c r="B720" s="151"/>
      <c r="C720" s="139">
        <f t="shared" si="348"/>
        <v>4</v>
      </c>
      <c r="D720" s="19"/>
      <c r="E720" s="20"/>
      <c r="F720" s="21"/>
      <c r="G720" s="22"/>
      <c r="H720" s="57" t="str">
        <f t="shared" si="349"/>
        <v xml:space="preserve"> </v>
      </c>
      <c r="I720" s="22"/>
      <c r="J720" s="58" t="str">
        <f t="shared" si="350"/>
        <v xml:space="preserve"> </v>
      </c>
      <c r="K720" s="59" t="str">
        <f>IF(ISBLANK(G720)," ",(H720+29))</f>
        <v xml:space="preserve"> </v>
      </c>
      <c r="L720" s="60" t="str">
        <f t="shared" si="351"/>
        <v xml:space="preserve"> </v>
      </c>
      <c r="M720" s="100"/>
      <c r="N720" s="101"/>
      <c r="O720" s="64"/>
      <c r="P720" s="48"/>
      <c r="Q720" s="48"/>
      <c r="R720" s="48"/>
      <c r="S720" s="48"/>
      <c r="T720" s="48"/>
      <c r="U720" s="48"/>
      <c r="V720" s="48"/>
      <c r="W720" s="48"/>
      <c r="X720" s="48"/>
      <c r="Y720" s="48"/>
      <c r="Z720" s="48"/>
      <c r="AA720"/>
      <c r="AB720"/>
    </row>
    <row r="721" spans="1:28" ht="17.100000000000001" customHeight="1" x14ac:dyDescent="0.45">
      <c r="A721" s="296"/>
      <c r="B721" s="151"/>
      <c r="C721" s="139">
        <f t="shared" si="348"/>
        <v>5</v>
      </c>
      <c r="D721" s="19"/>
      <c r="E721" s="20"/>
      <c r="F721" s="21"/>
      <c r="G721" s="22"/>
      <c r="H721" s="57" t="str">
        <f t="shared" si="349"/>
        <v xml:space="preserve"> </v>
      </c>
      <c r="I721" s="22"/>
      <c r="J721" s="58" t="str">
        <f t="shared" si="350"/>
        <v xml:space="preserve"> </v>
      </c>
      <c r="K721" s="59" t="str">
        <f t="shared" ref="K721:K726" si="353">IF(ISBLANK(G721)," ",(H721+29))</f>
        <v xml:space="preserve"> </v>
      </c>
      <c r="L721" s="60" t="str">
        <f t="shared" si="351"/>
        <v xml:space="preserve"> </v>
      </c>
      <c r="M721" s="100"/>
      <c r="N721" s="101"/>
      <c r="O721" s="64"/>
      <c r="P721" s="48"/>
      <c r="Q721" s="48"/>
      <c r="R721" s="48"/>
      <c r="S721" s="48"/>
      <c r="T721" s="48"/>
      <c r="U721" s="48"/>
      <c r="V721" s="48"/>
      <c r="W721" s="48"/>
      <c r="X721" s="48"/>
      <c r="Y721" s="48"/>
      <c r="Z721" s="48"/>
      <c r="AA721"/>
      <c r="AB721"/>
    </row>
    <row r="722" spans="1:28" ht="17.100000000000001" customHeight="1" x14ac:dyDescent="0.45">
      <c r="A722" s="296"/>
      <c r="B722" s="151"/>
      <c r="C722" s="139">
        <f t="shared" si="348"/>
        <v>6</v>
      </c>
      <c r="D722" s="19"/>
      <c r="E722" s="20"/>
      <c r="F722" s="21"/>
      <c r="G722" s="22"/>
      <c r="H722" s="57" t="str">
        <f t="shared" si="349"/>
        <v xml:space="preserve"> </v>
      </c>
      <c r="I722" s="22"/>
      <c r="J722" s="58" t="str">
        <f t="shared" si="350"/>
        <v xml:space="preserve"> </v>
      </c>
      <c r="K722" s="59" t="str">
        <f t="shared" si="353"/>
        <v xml:space="preserve"> </v>
      </c>
      <c r="L722" s="60" t="str">
        <f t="shared" si="351"/>
        <v xml:space="preserve"> </v>
      </c>
      <c r="M722" s="100"/>
      <c r="N722" s="101"/>
      <c r="O722" s="64"/>
      <c r="P722" s="48"/>
      <c r="Q722" s="48"/>
      <c r="R722" s="48"/>
      <c r="S722" s="48"/>
      <c r="T722" s="48"/>
      <c r="U722" s="48"/>
      <c r="V722" s="48"/>
      <c r="W722" s="48"/>
      <c r="X722" s="48"/>
      <c r="Y722" s="48"/>
      <c r="Z722" s="48"/>
      <c r="AA722"/>
      <c r="AB722"/>
    </row>
    <row r="723" spans="1:28" ht="17.100000000000001" customHeight="1" x14ac:dyDescent="0.45">
      <c r="A723" s="296"/>
      <c r="B723" s="151"/>
      <c r="C723" s="139">
        <f t="shared" si="348"/>
        <v>7</v>
      </c>
      <c r="D723" s="19"/>
      <c r="E723" s="20"/>
      <c r="F723" s="21"/>
      <c r="G723" s="22"/>
      <c r="H723" s="57" t="str">
        <f t="shared" si="349"/>
        <v xml:space="preserve"> </v>
      </c>
      <c r="I723" s="22"/>
      <c r="J723" s="58" t="str">
        <f t="shared" si="350"/>
        <v xml:space="preserve"> </v>
      </c>
      <c r="K723" s="59" t="str">
        <f t="shared" si="353"/>
        <v xml:space="preserve"> </v>
      </c>
      <c r="L723" s="60" t="str">
        <f t="shared" si="351"/>
        <v xml:space="preserve"> </v>
      </c>
      <c r="M723" s="100"/>
      <c r="N723" s="101"/>
      <c r="O723" s="64"/>
      <c r="P723" s="48"/>
      <c r="Q723" s="48"/>
      <c r="R723" s="48"/>
      <c r="S723" s="48"/>
      <c r="T723" s="48"/>
      <c r="U723" s="48"/>
      <c r="V723" s="48"/>
      <c r="W723" s="48"/>
      <c r="X723" s="48"/>
      <c r="Y723" s="48"/>
      <c r="Z723" s="48"/>
      <c r="AA723"/>
      <c r="AB723"/>
    </row>
    <row r="724" spans="1:28" ht="17.100000000000001" customHeight="1" x14ac:dyDescent="0.45">
      <c r="A724" s="296"/>
      <c r="B724" s="151"/>
      <c r="C724" s="139">
        <f t="shared" si="348"/>
        <v>8</v>
      </c>
      <c r="D724" s="19"/>
      <c r="E724" s="20"/>
      <c r="F724" s="21"/>
      <c r="G724" s="22"/>
      <c r="H724" s="57" t="str">
        <f t="shared" si="349"/>
        <v xml:space="preserve"> </v>
      </c>
      <c r="I724" s="22"/>
      <c r="J724" s="58" t="str">
        <f t="shared" si="350"/>
        <v xml:space="preserve"> </v>
      </c>
      <c r="K724" s="59" t="str">
        <f t="shared" si="353"/>
        <v xml:space="preserve"> </v>
      </c>
      <c r="L724" s="60" t="str">
        <f t="shared" si="351"/>
        <v xml:space="preserve"> </v>
      </c>
      <c r="M724" s="100"/>
      <c r="N724" s="101"/>
      <c r="O724" s="64"/>
      <c r="P724" s="48"/>
      <c r="Q724" s="48"/>
      <c r="R724" s="48"/>
      <c r="S724" s="48"/>
      <c r="T724" s="48"/>
      <c r="U724" s="48"/>
      <c r="V724" s="48"/>
      <c r="W724" s="48"/>
      <c r="X724" s="48"/>
      <c r="Y724" s="48"/>
      <c r="Z724" s="48"/>
      <c r="AA724"/>
      <c r="AB724"/>
    </row>
    <row r="725" spans="1:28" ht="17.100000000000001" customHeight="1" x14ac:dyDescent="0.45">
      <c r="A725" s="296"/>
      <c r="B725" s="151"/>
      <c r="C725" s="139">
        <f t="shared" si="348"/>
        <v>9</v>
      </c>
      <c r="D725" s="19"/>
      <c r="E725" s="20"/>
      <c r="F725" s="21"/>
      <c r="G725" s="22"/>
      <c r="H725" s="57" t="str">
        <f t="shared" si="349"/>
        <v xml:space="preserve"> </v>
      </c>
      <c r="I725" s="22"/>
      <c r="J725" s="58" t="str">
        <f t="shared" si="350"/>
        <v xml:space="preserve"> </v>
      </c>
      <c r="K725" s="59" t="str">
        <f t="shared" si="353"/>
        <v xml:space="preserve"> </v>
      </c>
      <c r="L725" s="60" t="str">
        <f t="shared" si="351"/>
        <v xml:space="preserve"> </v>
      </c>
      <c r="M725" s="100"/>
      <c r="N725" s="101"/>
      <c r="O725" s="64"/>
      <c r="P725" s="48"/>
      <c r="Q725" s="48"/>
      <c r="R725" s="48"/>
      <c r="S725" s="48"/>
    </row>
    <row r="726" spans="1:28" ht="17.100000000000001" customHeight="1" thickBot="1" x14ac:dyDescent="0.5">
      <c r="A726" s="297"/>
      <c r="B726" s="152"/>
      <c r="C726" s="140">
        <f t="shared" si="348"/>
        <v>10</v>
      </c>
      <c r="D726" s="23"/>
      <c r="E726" s="24"/>
      <c r="F726" s="102"/>
      <c r="G726" s="25"/>
      <c r="H726" s="103" t="str">
        <f t="shared" si="349"/>
        <v xml:space="preserve"> </v>
      </c>
      <c r="I726" s="25"/>
      <c r="J726" s="104" t="str">
        <f t="shared" si="350"/>
        <v xml:space="preserve"> </v>
      </c>
      <c r="K726" s="65" t="str">
        <f t="shared" si="353"/>
        <v xml:space="preserve"> </v>
      </c>
      <c r="L726" s="105" t="str">
        <f t="shared" si="351"/>
        <v xml:space="preserve"> </v>
      </c>
      <c r="M726" s="66"/>
      <c r="N726" s="67"/>
      <c r="O726" s="68"/>
      <c r="P726" s="48"/>
      <c r="Q726" s="48"/>
      <c r="R726" s="48"/>
      <c r="S726" s="48"/>
    </row>
    <row r="727" spans="1:28" ht="55.9" thickBot="1" x14ac:dyDescent="0.5">
      <c r="A727" s="112" t="s">
        <v>65</v>
      </c>
      <c r="B727" s="113" t="s">
        <v>112</v>
      </c>
      <c r="C727" s="114" t="s">
        <v>79</v>
      </c>
      <c r="D727" s="114" t="s">
        <v>107</v>
      </c>
      <c r="E727" s="114" t="s">
        <v>211</v>
      </c>
      <c r="F727" s="114" t="s">
        <v>81</v>
      </c>
      <c r="G727" s="114" t="s">
        <v>32</v>
      </c>
      <c r="H727" s="114" t="s">
        <v>68</v>
      </c>
      <c r="I727" s="114" t="s">
        <v>44</v>
      </c>
      <c r="J727" s="114" t="s">
        <v>33</v>
      </c>
      <c r="K727" s="114" t="s">
        <v>34</v>
      </c>
      <c r="L727" s="114" t="s">
        <v>228</v>
      </c>
      <c r="M727" s="114" t="s">
        <v>229</v>
      </c>
      <c r="N727" s="114" t="s">
        <v>80</v>
      </c>
      <c r="O727" s="115" t="s">
        <v>69</v>
      </c>
      <c r="P727" s="48"/>
    </row>
    <row r="728" spans="1:28" ht="21" customHeight="1" x14ac:dyDescent="0.5">
      <c r="A728" s="81">
        <f>A715+1</f>
        <v>56</v>
      </c>
      <c r="B728" s="181"/>
      <c r="C728" s="174"/>
      <c r="D728" s="85" t="str">
        <f t="shared" ref="D728" si="354">IF(ISBLANK(C728)," ",C728/$K$8)</f>
        <v xml:space="preserve"> </v>
      </c>
      <c r="E728" s="17"/>
      <c r="F728" s="86" t="str">
        <f t="shared" ref="F728" si="355">IF((SUM(L730:L739))&gt;0,SUM(L730:L739)," ")</f>
        <v xml:space="preserve"> </v>
      </c>
      <c r="G728" s="17"/>
      <c r="H728" s="17"/>
      <c r="I728" s="17"/>
      <c r="J728" s="17"/>
      <c r="K728" s="18"/>
      <c r="L728" s="18"/>
      <c r="M728" s="52" t="str">
        <f>IF(ISBLANK(C728)," ",IF(SUM(D730:E739)+SUM(G728:H728)+SUM(J728:L728)&gt;(D728*$K$8*$G$8),(D728*$K$8*$G$8),SUM(D730:E739)+SUM(G728:H728)+SUM(J728:L728)))</f>
        <v xml:space="preserve"> </v>
      </c>
      <c r="N728" s="26"/>
      <c r="O728" s="106" t="str">
        <f>IF(ISBLANK(N728)," ",IF(M728="0,00","0,00",MIN(IF(SUM(750/$O$8*M728)&gt;750,750,SUM(750/$O$8*M728)),N728)))</f>
        <v xml:space="preserve"> </v>
      </c>
      <c r="P728" s="53"/>
    </row>
    <row r="729" spans="1:28" ht="86.1" customHeight="1" x14ac:dyDescent="0.45">
      <c r="A729" s="291" t="s">
        <v>109</v>
      </c>
      <c r="B729" s="120" t="s">
        <v>113</v>
      </c>
      <c r="C729" s="82" t="s">
        <v>115</v>
      </c>
      <c r="D729" s="83" t="s">
        <v>201</v>
      </c>
      <c r="E729" s="83" t="s">
        <v>31</v>
      </c>
      <c r="F729" s="83" t="s">
        <v>35</v>
      </c>
      <c r="G729" s="83" t="s">
        <v>110</v>
      </c>
      <c r="H729" s="83" t="s">
        <v>43</v>
      </c>
      <c r="I729" s="83" t="s">
        <v>82</v>
      </c>
      <c r="J729" s="83" t="s">
        <v>83</v>
      </c>
      <c r="K729" s="84" t="s">
        <v>84</v>
      </c>
      <c r="L729" s="188" t="s">
        <v>229</v>
      </c>
      <c r="M729" s="293" t="s">
        <v>66</v>
      </c>
      <c r="N729" s="294"/>
      <c r="O729" s="295"/>
      <c r="P729" s="48"/>
    </row>
    <row r="730" spans="1:28" ht="17.100000000000001" customHeight="1" x14ac:dyDescent="0.45">
      <c r="A730" s="291"/>
      <c r="B730" s="151"/>
      <c r="C730" s="141">
        <v>1</v>
      </c>
      <c r="D730" s="19"/>
      <c r="E730" s="20"/>
      <c r="F730" s="21"/>
      <c r="G730" s="22"/>
      <c r="H730" s="87" t="str">
        <f t="shared" ref="H730:H739" si="356">IF(ISBLANK(G730)," ",(G730+1))</f>
        <v xml:space="preserve"> </v>
      </c>
      <c r="I730" s="22"/>
      <c r="J730" s="88" t="str">
        <f t="shared" ref="J730:J739" si="357">IF(ISBLANK(I730)," ",DATEDIF(G730,I730,"d"))</f>
        <v xml:space="preserve"> </v>
      </c>
      <c r="K730" s="89" t="str">
        <f t="shared" ref="K730:K739" si="358">IF(ISBLANK(G730)," ",(H730+29))</f>
        <v xml:space="preserve"> </v>
      </c>
      <c r="L730" s="90" t="str">
        <f t="shared" ref="L730:L739" si="359">IF(ISBLANK(D730),IF(ISBLANK(E730)," ",D730+E730),D730+E730)</f>
        <v xml:space="preserve"> </v>
      </c>
      <c r="M730" s="91"/>
      <c r="N730" s="92"/>
      <c r="O730" s="93"/>
      <c r="P730" s="48"/>
      <c r="Q730" s="48"/>
      <c r="R730" s="48"/>
      <c r="S730" s="48"/>
      <c r="T730" s="48"/>
      <c r="U730" s="48"/>
      <c r="V730" s="48"/>
      <c r="W730" s="48"/>
      <c r="X730" s="48"/>
      <c r="Y730" s="48"/>
      <c r="Z730" s="48"/>
      <c r="AA730"/>
      <c r="AB730"/>
    </row>
    <row r="731" spans="1:28" ht="17.100000000000001" customHeight="1" x14ac:dyDescent="0.45">
      <c r="A731" s="291"/>
      <c r="B731" s="151"/>
      <c r="C731" s="141">
        <f t="shared" ref="C731:C739" si="360">C730+1</f>
        <v>2</v>
      </c>
      <c r="D731" s="19"/>
      <c r="E731" s="20"/>
      <c r="F731" s="21"/>
      <c r="G731" s="22"/>
      <c r="H731" s="87" t="str">
        <f t="shared" si="356"/>
        <v xml:space="preserve"> </v>
      </c>
      <c r="I731" s="22"/>
      <c r="J731" s="88" t="str">
        <f t="shared" si="357"/>
        <v xml:space="preserve"> </v>
      </c>
      <c r="K731" s="89" t="str">
        <f t="shared" si="358"/>
        <v xml:space="preserve"> </v>
      </c>
      <c r="L731" s="90" t="str">
        <f t="shared" si="359"/>
        <v xml:space="preserve"> </v>
      </c>
      <c r="M731" s="107"/>
      <c r="N731" s="108"/>
      <c r="O731" s="94"/>
      <c r="P731" s="48"/>
      <c r="Q731" s="48"/>
      <c r="R731" s="48"/>
      <c r="S731" s="48"/>
      <c r="T731" s="48"/>
      <c r="U731" s="48"/>
      <c r="V731" s="48"/>
      <c r="W731" s="48"/>
      <c r="X731" s="48"/>
      <c r="Y731" s="48"/>
      <c r="Z731" s="48"/>
      <c r="AA731"/>
      <c r="AB731"/>
    </row>
    <row r="732" spans="1:28" ht="17.100000000000001" customHeight="1" x14ac:dyDescent="0.45">
      <c r="A732" s="291"/>
      <c r="B732" s="151"/>
      <c r="C732" s="141">
        <f t="shared" si="360"/>
        <v>3</v>
      </c>
      <c r="D732" s="19"/>
      <c r="E732" s="20"/>
      <c r="F732" s="21"/>
      <c r="G732" s="22"/>
      <c r="H732" s="87" t="str">
        <f t="shared" si="356"/>
        <v xml:space="preserve"> </v>
      </c>
      <c r="I732" s="22"/>
      <c r="J732" s="88" t="str">
        <f t="shared" si="357"/>
        <v xml:space="preserve"> </v>
      </c>
      <c r="K732" s="89" t="str">
        <f t="shared" si="358"/>
        <v xml:space="preserve"> </v>
      </c>
      <c r="L732" s="90" t="str">
        <f t="shared" si="359"/>
        <v xml:space="preserve"> </v>
      </c>
      <c r="M732" s="107"/>
      <c r="N732" s="108"/>
      <c r="O732" s="94"/>
      <c r="P732" s="48"/>
      <c r="Q732" s="48"/>
      <c r="R732" s="48"/>
      <c r="S732" s="48"/>
      <c r="T732" s="48"/>
      <c r="U732" s="48"/>
      <c r="V732" s="48"/>
      <c r="W732" s="48"/>
      <c r="X732" s="48"/>
      <c r="Y732" s="48"/>
      <c r="Z732" s="48"/>
      <c r="AA732"/>
      <c r="AB732"/>
    </row>
    <row r="733" spans="1:28" ht="17.100000000000001" customHeight="1" x14ac:dyDescent="0.45">
      <c r="A733" s="291"/>
      <c r="B733" s="151"/>
      <c r="C733" s="141">
        <f t="shared" si="360"/>
        <v>4</v>
      </c>
      <c r="D733" s="19"/>
      <c r="E733" s="20"/>
      <c r="F733" s="21"/>
      <c r="G733" s="22"/>
      <c r="H733" s="87" t="str">
        <f t="shared" si="356"/>
        <v xml:space="preserve"> </v>
      </c>
      <c r="I733" s="22"/>
      <c r="J733" s="88" t="str">
        <f t="shared" si="357"/>
        <v xml:space="preserve"> </v>
      </c>
      <c r="K733" s="89" t="str">
        <f t="shared" si="358"/>
        <v xml:space="preserve"> </v>
      </c>
      <c r="L733" s="90" t="str">
        <f t="shared" si="359"/>
        <v xml:space="preserve"> </v>
      </c>
      <c r="M733" s="107"/>
      <c r="N733" s="108"/>
      <c r="O733" s="94"/>
      <c r="P733" s="48"/>
      <c r="Q733" s="48"/>
      <c r="R733" s="48"/>
      <c r="S733" s="48"/>
      <c r="T733" s="48"/>
      <c r="U733" s="48"/>
      <c r="V733" s="48"/>
      <c r="W733" s="48"/>
      <c r="X733" s="48"/>
      <c r="Y733" s="48"/>
      <c r="Z733" s="48"/>
      <c r="AA733"/>
      <c r="AB733"/>
    </row>
    <row r="734" spans="1:28" ht="17.100000000000001" customHeight="1" x14ac:dyDescent="0.45">
      <c r="A734" s="291"/>
      <c r="B734" s="151"/>
      <c r="C734" s="141">
        <f t="shared" si="360"/>
        <v>5</v>
      </c>
      <c r="D734" s="19"/>
      <c r="E734" s="20"/>
      <c r="F734" s="21"/>
      <c r="G734" s="22"/>
      <c r="H734" s="87" t="str">
        <f t="shared" si="356"/>
        <v xml:space="preserve"> </v>
      </c>
      <c r="I734" s="22"/>
      <c r="J734" s="88" t="str">
        <f t="shared" si="357"/>
        <v xml:space="preserve"> </v>
      </c>
      <c r="K734" s="89" t="str">
        <f t="shared" si="358"/>
        <v xml:space="preserve"> </v>
      </c>
      <c r="L734" s="90" t="str">
        <f t="shared" si="359"/>
        <v xml:space="preserve"> </v>
      </c>
      <c r="M734" s="107"/>
      <c r="N734" s="108"/>
      <c r="O734" s="94"/>
      <c r="P734" s="48"/>
      <c r="Q734" s="48"/>
      <c r="R734" s="48"/>
      <c r="S734" s="48"/>
      <c r="T734" s="48"/>
      <c r="U734" s="48"/>
      <c r="V734" s="48"/>
      <c r="W734" s="48"/>
      <c r="X734" s="48"/>
      <c r="Y734" s="48"/>
      <c r="Z734" s="48"/>
      <c r="AA734"/>
      <c r="AB734"/>
    </row>
    <row r="735" spans="1:28" ht="17.100000000000001" customHeight="1" x14ac:dyDescent="0.45">
      <c r="A735" s="291"/>
      <c r="B735" s="151"/>
      <c r="C735" s="141">
        <f t="shared" si="360"/>
        <v>6</v>
      </c>
      <c r="D735" s="19"/>
      <c r="E735" s="20"/>
      <c r="F735" s="21"/>
      <c r="G735" s="22"/>
      <c r="H735" s="87" t="str">
        <f t="shared" si="356"/>
        <v xml:space="preserve"> </v>
      </c>
      <c r="I735" s="22"/>
      <c r="J735" s="88" t="str">
        <f t="shared" si="357"/>
        <v xml:space="preserve"> </v>
      </c>
      <c r="K735" s="89" t="str">
        <f t="shared" si="358"/>
        <v xml:space="preserve"> </v>
      </c>
      <c r="L735" s="90" t="str">
        <f t="shared" si="359"/>
        <v xml:space="preserve"> </v>
      </c>
      <c r="M735" s="107"/>
      <c r="N735" s="108"/>
      <c r="O735" s="94"/>
      <c r="P735" s="48"/>
      <c r="Q735" s="48"/>
      <c r="R735" s="48"/>
      <c r="S735" s="48"/>
      <c r="T735" s="48"/>
      <c r="U735" s="48"/>
      <c r="V735" s="48"/>
      <c r="W735" s="48"/>
      <c r="X735" s="48"/>
      <c r="Y735" s="48"/>
      <c r="Z735" s="48"/>
      <c r="AA735"/>
      <c r="AB735"/>
    </row>
    <row r="736" spans="1:28" ht="17.100000000000001" customHeight="1" x14ac:dyDescent="0.45">
      <c r="A736" s="291"/>
      <c r="B736" s="151"/>
      <c r="C736" s="141">
        <f t="shared" si="360"/>
        <v>7</v>
      </c>
      <c r="D736" s="19"/>
      <c r="E736" s="20"/>
      <c r="F736" s="21"/>
      <c r="G736" s="22"/>
      <c r="H736" s="87" t="str">
        <f t="shared" si="356"/>
        <v xml:space="preserve"> </v>
      </c>
      <c r="I736" s="22"/>
      <c r="J736" s="88" t="str">
        <f t="shared" si="357"/>
        <v xml:space="preserve"> </v>
      </c>
      <c r="K736" s="89" t="str">
        <f t="shared" si="358"/>
        <v xml:space="preserve"> </v>
      </c>
      <c r="L736" s="90" t="str">
        <f t="shared" si="359"/>
        <v xml:space="preserve"> </v>
      </c>
      <c r="M736" s="107"/>
      <c r="N736" s="108"/>
      <c r="O736" s="94"/>
      <c r="P736" s="48"/>
      <c r="Q736" s="48"/>
      <c r="R736" s="48"/>
      <c r="S736" s="48"/>
      <c r="T736" s="48"/>
      <c r="U736" s="48"/>
      <c r="V736" s="48"/>
      <c r="W736" s="48"/>
      <c r="X736" s="48"/>
      <c r="Y736" s="48"/>
      <c r="Z736" s="48"/>
      <c r="AA736"/>
      <c r="AB736"/>
    </row>
    <row r="737" spans="1:28" ht="17.100000000000001" customHeight="1" x14ac:dyDescent="0.45">
      <c r="A737" s="291"/>
      <c r="B737" s="151"/>
      <c r="C737" s="141">
        <f t="shared" si="360"/>
        <v>8</v>
      </c>
      <c r="D737" s="19"/>
      <c r="E737" s="20"/>
      <c r="F737" s="21"/>
      <c r="G737" s="22"/>
      <c r="H737" s="87" t="str">
        <f t="shared" si="356"/>
        <v xml:space="preserve"> </v>
      </c>
      <c r="I737" s="22"/>
      <c r="J737" s="88" t="str">
        <f t="shared" si="357"/>
        <v xml:space="preserve"> </v>
      </c>
      <c r="K737" s="89" t="str">
        <f t="shared" si="358"/>
        <v xml:space="preserve"> </v>
      </c>
      <c r="L737" s="90" t="str">
        <f t="shared" si="359"/>
        <v xml:space="preserve"> </v>
      </c>
      <c r="M737" s="107"/>
      <c r="N737" s="108"/>
      <c r="O737" s="94"/>
      <c r="P737" s="48"/>
      <c r="Q737" s="48"/>
      <c r="R737" s="48"/>
      <c r="S737" s="48"/>
      <c r="T737" s="48"/>
      <c r="U737" s="48"/>
      <c r="V737" s="48"/>
      <c r="W737" s="48"/>
      <c r="X737" s="48"/>
      <c r="Y737" s="48"/>
      <c r="Z737" s="48"/>
      <c r="AA737"/>
      <c r="AB737"/>
    </row>
    <row r="738" spans="1:28" ht="17.100000000000001" customHeight="1" x14ac:dyDescent="0.45">
      <c r="A738" s="291"/>
      <c r="B738" s="151"/>
      <c r="C738" s="141">
        <f t="shared" si="360"/>
        <v>9</v>
      </c>
      <c r="D738" s="19"/>
      <c r="E738" s="20"/>
      <c r="F738" s="21"/>
      <c r="G738" s="22"/>
      <c r="H738" s="87" t="str">
        <f t="shared" si="356"/>
        <v xml:space="preserve"> </v>
      </c>
      <c r="I738" s="22"/>
      <c r="J738" s="88" t="str">
        <f t="shared" si="357"/>
        <v xml:space="preserve"> </v>
      </c>
      <c r="K738" s="89" t="str">
        <f t="shared" si="358"/>
        <v xml:space="preserve"> </v>
      </c>
      <c r="L738" s="90" t="str">
        <f t="shared" si="359"/>
        <v xml:space="preserve"> </v>
      </c>
      <c r="M738" s="107"/>
      <c r="N738" s="108"/>
      <c r="O738" s="94"/>
      <c r="P738" s="48"/>
      <c r="Q738" s="48"/>
      <c r="R738" s="48"/>
      <c r="S738" s="48"/>
    </row>
    <row r="739" spans="1:28" ht="17.100000000000001" customHeight="1" thickBot="1" x14ac:dyDescent="0.5">
      <c r="A739" s="292"/>
      <c r="B739" s="152"/>
      <c r="C739" s="142">
        <f t="shared" si="360"/>
        <v>10</v>
      </c>
      <c r="D739" s="23"/>
      <c r="E739" s="24"/>
      <c r="F739" s="102"/>
      <c r="G739" s="25"/>
      <c r="H739" s="109" t="str">
        <f t="shared" si="356"/>
        <v xml:space="preserve"> </v>
      </c>
      <c r="I739" s="25"/>
      <c r="J739" s="110" t="str">
        <f t="shared" si="357"/>
        <v xml:space="preserve"> </v>
      </c>
      <c r="K739" s="95" t="str">
        <f t="shared" si="358"/>
        <v xml:space="preserve"> </v>
      </c>
      <c r="L739" s="111" t="str">
        <f t="shared" si="359"/>
        <v xml:space="preserve"> </v>
      </c>
      <c r="M739" s="96"/>
      <c r="N739" s="97"/>
      <c r="O739" s="98"/>
      <c r="P739" s="48"/>
      <c r="Q739" s="48"/>
      <c r="R739" s="48"/>
      <c r="S739" s="48"/>
    </row>
    <row r="740" spans="1:28" ht="55.9" thickBot="1" x14ac:dyDescent="0.5">
      <c r="A740" s="112" t="s">
        <v>65</v>
      </c>
      <c r="B740" s="113" t="s">
        <v>112</v>
      </c>
      <c r="C740" s="114" t="s">
        <v>79</v>
      </c>
      <c r="D740" s="114" t="s">
        <v>107</v>
      </c>
      <c r="E740" s="114" t="s">
        <v>211</v>
      </c>
      <c r="F740" s="114" t="s">
        <v>81</v>
      </c>
      <c r="G740" s="114" t="s">
        <v>32</v>
      </c>
      <c r="H740" s="114" t="s">
        <v>68</v>
      </c>
      <c r="I740" s="114" t="s">
        <v>44</v>
      </c>
      <c r="J740" s="114" t="s">
        <v>33</v>
      </c>
      <c r="K740" s="114" t="s">
        <v>34</v>
      </c>
      <c r="L740" s="114" t="s">
        <v>228</v>
      </c>
      <c r="M740" s="114" t="s">
        <v>229</v>
      </c>
      <c r="N740" s="114" t="s">
        <v>80</v>
      </c>
      <c r="O740" s="115" t="s">
        <v>69</v>
      </c>
      <c r="P740" s="48"/>
    </row>
    <row r="741" spans="1:28" ht="21" customHeight="1" x14ac:dyDescent="0.5">
      <c r="A741" s="49">
        <f>A728+1</f>
        <v>57</v>
      </c>
      <c r="B741" s="181"/>
      <c r="C741" s="174"/>
      <c r="D741" s="50" t="str">
        <f>IF(ISBLANK(C741)," ",C741/$K$8)</f>
        <v xml:space="preserve"> </v>
      </c>
      <c r="E741" s="17"/>
      <c r="F741" s="51" t="str">
        <f>IF((SUM(L743:L752))&gt;0,SUM(L743:L752)," ")</f>
        <v xml:space="preserve"> </v>
      </c>
      <c r="G741" s="17"/>
      <c r="H741" s="17"/>
      <c r="I741" s="17"/>
      <c r="J741" s="17"/>
      <c r="K741" s="18"/>
      <c r="L741" s="18"/>
      <c r="M741" s="52" t="str">
        <f>IF(ISBLANK(C741)," ",IF(SUM(D743:E752)+SUM(G741:H741)+SUM(J741:L741)&gt;(D741*$K$8*$G$8),(D741*$K$8*$G$8),SUM(D743:E752)+SUM(G741:H741)+SUM(J741:L741)))</f>
        <v xml:space="preserve"> </v>
      </c>
      <c r="N741" s="26"/>
      <c r="O741" s="99" t="str">
        <f>IF(ISBLANK(N741)," ",IF(M741="0,00","0,00",MIN(IF(SUM(750/$O$8*M741)&gt;750,750,SUM(750/$O$8*M741)),N741)))</f>
        <v xml:space="preserve"> </v>
      </c>
      <c r="P741" s="53"/>
    </row>
    <row r="742" spans="1:28" ht="86.1" customHeight="1" x14ac:dyDescent="0.45">
      <c r="A742" s="296" t="s">
        <v>109</v>
      </c>
      <c r="B742" s="146" t="s">
        <v>113</v>
      </c>
      <c r="C742" s="54" t="s">
        <v>115</v>
      </c>
      <c r="D742" s="55" t="s">
        <v>201</v>
      </c>
      <c r="E742" s="55" t="s">
        <v>31</v>
      </c>
      <c r="F742" s="55" t="s">
        <v>35</v>
      </c>
      <c r="G742" s="55" t="s">
        <v>110</v>
      </c>
      <c r="H742" s="55" t="s">
        <v>43</v>
      </c>
      <c r="I742" s="55" t="s">
        <v>82</v>
      </c>
      <c r="J742" s="55" t="s">
        <v>83</v>
      </c>
      <c r="K742" s="56" t="s">
        <v>84</v>
      </c>
      <c r="L742" s="187" t="s">
        <v>229</v>
      </c>
      <c r="M742" s="298" t="s">
        <v>66</v>
      </c>
      <c r="N742" s="299"/>
      <c r="O742" s="300"/>
      <c r="P742" s="48"/>
    </row>
    <row r="743" spans="1:28" ht="17.100000000000001" customHeight="1" x14ac:dyDescent="0.45">
      <c r="A743" s="296"/>
      <c r="B743" s="151"/>
      <c r="C743" s="139">
        <v>1</v>
      </c>
      <c r="D743" s="19"/>
      <c r="E743" s="20"/>
      <c r="F743" s="21"/>
      <c r="G743" s="22"/>
      <c r="H743" s="57" t="str">
        <f>IF(ISBLANK(G743)," ",(G743+1))</f>
        <v xml:space="preserve"> </v>
      </c>
      <c r="I743" s="22"/>
      <c r="J743" s="58" t="str">
        <f>IF(ISBLANK(I743)," ",DATEDIF(G743,I743,"d"))</f>
        <v xml:space="preserve"> </v>
      </c>
      <c r="K743" s="59" t="str">
        <f>IF(ISBLANK(G743)," ",(H743+29))</f>
        <v xml:space="preserve"> </v>
      </c>
      <c r="L743" s="60" t="str">
        <f>IF(ISBLANK(D743),IF(ISBLANK(E743)," ",D743+E743),D743+E743)</f>
        <v xml:space="preserve"> </v>
      </c>
      <c r="M743" s="61"/>
      <c r="N743" s="62"/>
      <c r="O743" s="63"/>
      <c r="P743" s="48"/>
      <c r="Q743" s="48"/>
      <c r="R743" s="48"/>
      <c r="S743" s="48"/>
      <c r="T743" s="48"/>
      <c r="U743" s="48"/>
      <c r="V743" s="48"/>
      <c r="W743" s="48"/>
      <c r="X743" s="48"/>
      <c r="Y743" s="48"/>
      <c r="Z743" s="48"/>
      <c r="AA743"/>
      <c r="AB743"/>
    </row>
    <row r="744" spans="1:28" ht="17.100000000000001" customHeight="1" x14ac:dyDescent="0.45">
      <c r="A744" s="296"/>
      <c r="B744" s="151"/>
      <c r="C744" s="139">
        <f t="shared" ref="C744:C752" si="361">C743+1</f>
        <v>2</v>
      </c>
      <c r="D744" s="19"/>
      <c r="E744" s="20"/>
      <c r="F744" s="21"/>
      <c r="G744" s="22"/>
      <c r="H744" s="57" t="str">
        <f t="shared" ref="H744:H752" si="362">IF(ISBLANK(G744)," ",(G744+1))</f>
        <v xml:space="preserve"> </v>
      </c>
      <c r="I744" s="22"/>
      <c r="J744" s="58" t="str">
        <f t="shared" ref="J744:J752" si="363">IF(ISBLANK(I744)," ",DATEDIF(G744,I744,"d"))</f>
        <v xml:space="preserve"> </v>
      </c>
      <c r="K744" s="59" t="str">
        <f>IF(ISBLANK(G744)," ",(H744+29))</f>
        <v xml:space="preserve"> </v>
      </c>
      <c r="L744" s="60" t="str">
        <f t="shared" ref="L744:L752" si="364">IF(ISBLANK(D744),IF(ISBLANK(E744)," ",D744+E744),D744+E744)</f>
        <v xml:space="preserve"> </v>
      </c>
      <c r="M744" s="100"/>
      <c r="N744" s="101"/>
      <c r="O744" s="64"/>
      <c r="P744" s="48"/>
      <c r="Q744" s="48"/>
      <c r="R744" s="48"/>
      <c r="S744" s="48"/>
      <c r="T744" s="48"/>
      <c r="U744" s="48"/>
      <c r="V744" s="48"/>
      <c r="W744" s="48"/>
      <c r="X744" s="48"/>
      <c r="Y744" s="48"/>
      <c r="Z744" s="48"/>
      <c r="AA744"/>
      <c r="AB744"/>
    </row>
    <row r="745" spans="1:28" ht="17.100000000000001" customHeight="1" x14ac:dyDescent="0.45">
      <c r="A745" s="296"/>
      <c r="B745" s="151"/>
      <c r="C745" s="139">
        <f t="shared" si="361"/>
        <v>3</v>
      </c>
      <c r="D745" s="19"/>
      <c r="E745" s="20"/>
      <c r="F745" s="21"/>
      <c r="G745" s="116"/>
      <c r="H745" s="57" t="str">
        <f t="shared" si="362"/>
        <v xml:space="preserve"> </v>
      </c>
      <c r="I745" s="22"/>
      <c r="J745" s="58" t="str">
        <f t="shared" si="363"/>
        <v xml:space="preserve"> </v>
      </c>
      <c r="K745" s="59" t="str">
        <f t="shared" ref="K745" si="365">IF(ISBLANK(G745)," ",(H745+29))</f>
        <v xml:space="preserve"> </v>
      </c>
      <c r="L745" s="60" t="str">
        <f t="shared" si="364"/>
        <v xml:space="preserve"> </v>
      </c>
      <c r="M745" s="100"/>
      <c r="N745" s="101"/>
      <c r="O745" s="64"/>
      <c r="P745" s="48"/>
      <c r="Q745" s="48"/>
      <c r="R745" s="48"/>
      <c r="S745" s="48"/>
      <c r="T745" s="48"/>
      <c r="U745" s="48"/>
      <c r="V745" s="48"/>
      <c r="W745" s="48"/>
      <c r="X745" s="48"/>
      <c r="Y745" s="48"/>
      <c r="Z745" s="48"/>
      <c r="AA745"/>
      <c r="AB745"/>
    </row>
    <row r="746" spans="1:28" ht="17.100000000000001" customHeight="1" x14ac:dyDescent="0.45">
      <c r="A746" s="296"/>
      <c r="B746" s="151"/>
      <c r="C746" s="139">
        <f t="shared" si="361"/>
        <v>4</v>
      </c>
      <c r="D746" s="19"/>
      <c r="E746" s="20"/>
      <c r="F746" s="21"/>
      <c r="G746" s="22"/>
      <c r="H746" s="57" t="str">
        <f t="shared" si="362"/>
        <v xml:space="preserve"> </v>
      </c>
      <c r="I746" s="22"/>
      <c r="J746" s="58" t="str">
        <f t="shared" si="363"/>
        <v xml:space="preserve"> </v>
      </c>
      <c r="K746" s="59" t="str">
        <f>IF(ISBLANK(G746)," ",(H746+29))</f>
        <v xml:space="preserve"> </v>
      </c>
      <c r="L746" s="60" t="str">
        <f t="shared" si="364"/>
        <v xml:space="preserve"> </v>
      </c>
      <c r="M746" s="100"/>
      <c r="N746" s="101"/>
      <c r="O746" s="64"/>
      <c r="P746" s="48"/>
      <c r="Q746" s="48"/>
      <c r="R746" s="48"/>
      <c r="S746" s="48"/>
      <c r="T746" s="48"/>
      <c r="U746" s="48"/>
      <c r="V746" s="48"/>
      <c r="W746" s="48"/>
      <c r="X746" s="48"/>
      <c r="Y746" s="48"/>
      <c r="Z746" s="48"/>
      <c r="AA746"/>
      <c r="AB746"/>
    </row>
    <row r="747" spans="1:28" ht="17.100000000000001" customHeight="1" x14ac:dyDescent="0.45">
      <c r="A747" s="296"/>
      <c r="B747" s="151"/>
      <c r="C747" s="139">
        <f t="shared" si="361"/>
        <v>5</v>
      </c>
      <c r="D747" s="19"/>
      <c r="E747" s="20"/>
      <c r="F747" s="21"/>
      <c r="G747" s="22"/>
      <c r="H747" s="57" t="str">
        <f t="shared" si="362"/>
        <v xml:space="preserve"> </v>
      </c>
      <c r="I747" s="22"/>
      <c r="J747" s="58" t="str">
        <f t="shared" si="363"/>
        <v xml:space="preserve"> </v>
      </c>
      <c r="K747" s="59" t="str">
        <f t="shared" ref="K747:K752" si="366">IF(ISBLANK(G747)," ",(H747+29))</f>
        <v xml:space="preserve"> </v>
      </c>
      <c r="L747" s="60" t="str">
        <f t="shared" si="364"/>
        <v xml:space="preserve"> </v>
      </c>
      <c r="M747" s="100"/>
      <c r="N747" s="101"/>
      <c r="O747" s="64"/>
      <c r="P747" s="48"/>
      <c r="Q747" s="48"/>
      <c r="R747" s="48"/>
      <c r="S747" s="48"/>
      <c r="T747" s="48"/>
      <c r="U747" s="48"/>
      <c r="V747" s="48"/>
      <c r="W747" s="48"/>
      <c r="X747" s="48"/>
      <c r="Y747" s="48"/>
      <c r="Z747" s="48"/>
      <c r="AA747"/>
      <c r="AB747"/>
    </row>
    <row r="748" spans="1:28" ht="17.100000000000001" customHeight="1" x14ac:dyDescent="0.45">
      <c r="A748" s="296"/>
      <c r="B748" s="151"/>
      <c r="C748" s="139">
        <f t="shared" si="361"/>
        <v>6</v>
      </c>
      <c r="D748" s="19"/>
      <c r="E748" s="20"/>
      <c r="F748" s="21"/>
      <c r="G748" s="22"/>
      <c r="H748" s="57" t="str">
        <f t="shared" si="362"/>
        <v xml:space="preserve"> </v>
      </c>
      <c r="I748" s="22"/>
      <c r="J748" s="58" t="str">
        <f t="shared" si="363"/>
        <v xml:space="preserve"> </v>
      </c>
      <c r="K748" s="59" t="str">
        <f t="shared" si="366"/>
        <v xml:space="preserve"> </v>
      </c>
      <c r="L748" s="60" t="str">
        <f t="shared" si="364"/>
        <v xml:space="preserve"> </v>
      </c>
      <c r="M748" s="100"/>
      <c r="N748" s="101"/>
      <c r="O748" s="64"/>
      <c r="P748" s="48"/>
      <c r="Q748" s="48"/>
      <c r="R748" s="48"/>
      <c r="S748" s="48"/>
      <c r="T748" s="48"/>
      <c r="U748" s="48"/>
      <c r="V748" s="48"/>
      <c r="W748" s="48"/>
      <c r="X748" s="48"/>
      <c r="Y748" s="48"/>
      <c r="Z748" s="48"/>
      <c r="AA748"/>
      <c r="AB748"/>
    </row>
    <row r="749" spans="1:28" ht="17.100000000000001" customHeight="1" x14ac:dyDescent="0.45">
      <c r="A749" s="296"/>
      <c r="B749" s="151"/>
      <c r="C749" s="139">
        <f t="shared" si="361"/>
        <v>7</v>
      </c>
      <c r="D749" s="19"/>
      <c r="E749" s="20"/>
      <c r="F749" s="21"/>
      <c r="G749" s="22"/>
      <c r="H749" s="57" t="str">
        <f t="shared" si="362"/>
        <v xml:space="preserve"> </v>
      </c>
      <c r="I749" s="22"/>
      <c r="J749" s="58" t="str">
        <f t="shared" si="363"/>
        <v xml:space="preserve"> </v>
      </c>
      <c r="K749" s="59" t="str">
        <f t="shared" si="366"/>
        <v xml:space="preserve"> </v>
      </c>
      <c r="L749" s="60" t="str">
        <f t="shared" si="364"/>
        <v xml:space="preserve"> </v>
      </c>
      <c r="M749" s="100"/>
      <c r="N749" s="101"/>
      <c r="O749" s="64"/>
      <c r="P749" s="48"/>
      <c r="Q749" s="48"/>
      <c r="R749" s="48"/>
      <c r="S749" s="48"/>
      <c r="T749" s="48"/>
      <c r="U749" s="48"/>
      <c r="V749" s="48"/>
      <c r="W749" s="48"/>
      <c r="X749" s="48"/>
      <c r="Y749" s="48"/>
      <c r="Z749" s="48"/>
      <c r="AA749"/>
      <c r="AB749"/>
    </row>
    <row r="750" spans="1:28" ht="17.100000000000001" customHeight="1" x14ac:dyDescent="0.45">
      <c r="A750" s="296"/>
      <c r="B750" s="151"/>
      <c r="C750" s="139">
        <f t="shared" si="361"/>
        <v>8</v>
      </c>
      <c r="D750" s="19"/>
      <c r="E750" s="20"/>
      <c r="F750" s="21"/>
      <c r="G750" s="22"/>
      <c r="H750" s="57" t="str">
        <f t="shared" si="362"/>
        <v xml:space="preserve"> </v>
      </c>
      <c r="I750" s="22"/>
      <c r="J750" s="58" t="str">
        <f t="shared" si="363"/>
        <v xml:space="preserve"> </v>
      </c>
      <c r="K750" s="59" t="str">
        <f t="shared" si="366"/>
        <v xml:space="preserve"> </v>
      </c>
      <c r="L750" s="60" t="str">
        <f t="shared" si="364"/>
        <v xml:space="preserve"> </v>
      </c>
      <c r="M750" s="100"/>
      <c r="N750" s="101"/>
      <c r="O750" s="64"/>
      <c r="P750" s="48"/>
      <c r="Q750" s="48"/>
      <c r="R750" s="48"/>
      <c r="S750" s="48"/>
      <c r="T750" s="48"/>
      <c r="U750" s="48"/>
      <c r="V750" s="48"/>
      <c r="W750" s="48"/>
      <c r="X750" s="48"/>
      <c r="Y750" s="48"/>
      <c r="Z750" s="48"/>
      <c r="AA750"/>
      <c r="AB750"/>
    </row>
    <row r="751" spans="1:28" ht="17.100000000000001" customHeight="1" x14ac:dyDescent="0.45">
      <c r="A751" s="296"/>
      <c r="B751" s="151"/>
      <c r="C751" s="139">
        <f t="shared" si="361"/>
        <v>9</v>
      </c>
      <c r="D751" s="19"/>
      <c r="E751" s="20"/>
      <c r="F751" s="21"/>
      <c r="G751" s="22"/>
      <c r="H751" s="57" t="str">
        <f t="shared" si="362"/>
        <v xml:space="preserve"> </v>
      </c>
      <c r="I751" s="22"/>
      <c r="J751" s="58" t="str">
        <f t="shared" si="363"/>
        <v xml:space="preserve"> </v>
      </c>
      <c r="K751" s="59" t="str">
        <f t="shared" si="366"/>
        <v xml:space="preserve"> </v>
      </c>
      <c r="L751" s="60" t="str">
        <f t="shared" si="364"/>
        <v xml:space="preserve"> </v>
      </c>
      <c r="M751" s="100"/>
      <c r="N751" s="101"/>
      <c r="O751" s="64"/>
      <c r="P751" s="48"/>
      <c r="Q751" s="48"/>
      <c r="R751" s="48"/>
      <c r="S751" s="48"/>
    </row>
    <row r="752" spans="1:28" ht="17.100000000000001" customHeight="1" thickBot="1" x14ac:dyDescent="0.5">
      <c r="A752" s="297"/>
      <c r="B752" s="152"/>
      <c r="C752" s="140">
        <f t="shared" si="361"/>
        <v>10</v>
      </c>
      <c r="D752" s="23"/>
      <c r="E752" s="24"/>
      <c r="F752" s="102"/>
      <c r="G752" s="25"/>
      <c r="H752" s="103" t="str">
        <f t="shared" si="362"/>
        <v xml:space="preserve"> </v>
      </c>
      <c r="I752" s="25"/>
      <c r="J752" s="104" t="str">
        <f t="shared" si="363"/>
        <v xml:space="preserve"> </v>
      </c>
      <c r="K752" s="65" t="str">
        <f t="shared" si="366"/>
        <v xml:space="preserve"> </v>
      </c>
      <c r="L752" s="105" t="str">
        <f t="shared" si="364"/>
        <v xml:space="preserve"> </v>
      </c>
      <c r="M752" s="66"/>
      <c r="N752" s="67"/>
      <c r="O752" s="68"/>
      <c r="P752" s="48"/>
      <c r="Q752" s="48"/>
      <c r="R752" s="48"/>
      <c r="S752" s="48"/>
    </row>
    <row r="753" spans="1:28" ht="55.9" thickBot="1" x14ac:dyDescent="0.5">
      <c r="A753" s="112" t="s">
        <v>65</v>
      </c>
      <c r="B753" s="113" t="s">
        <v>112</v>
      </c>
      <c r="C753" s="114" t="s">
        <v>79</v>
      </c>
      <c r="D753" s="114" t="s">
        <v>107</v>
      </c>
      <c r="E753" s="114" t="s">
        <v>211</v>
      </c>
      <c r="F753" s="114" t="s">
        <v>81</v>
      </c>
      <c r="G753" s="114" t="s">
        <v>32</v>
      </c>
      <c r="H753" s="114" t="s">
        <v>68</v>
      </c>
      <c r="I753" s="114" t="s">
        <v>44</v>
      </c>
      <c r="J753" s="114" t="s">
        <v>33</v>
      </c>
      <c r="K753" s="114" t="s">
        <v>34</v>
      </c>
      <c r="L753" s="114" t="s">
        <v>228</v>
      </c>
      <c r="M753" s="114" t="s">
        <v>229</v>
      </c>
      <c r="N753" s="114" t="s">
        <v>80</v>
      </c>
      <c r="O753" s="115" t="s">
        <v>69</v>
      </c>
      <c r="P753" s="48"/>
    </row>
    <row r="754" spans="1:28" ht="21" customHeight="1" x14ac:dyDescent="0.5">
      <c r="A754" s="81">
        <f>A741+1</f>
        <v>58</v>
      </c>
      <c r="B754" s="181"/>
      <c r="C754" s="174"/>
      <c r="D754" s="85" t="str">
        <f t="shared" ref="D754" si="367">IF(ISBLANK(C754)," ",C754/$K$8)</f>
        <v xml:space="preserve"> </v>
      </c>
      <c r="E754" s="17"/>
      <c r="F754" s="86" t="str">
        <f t="shared" ref="F754" si="368">IF((SUM(L756:L765))&gt;0,SUM(L756:L765)," ")</f>
        <v xml:space="preserve"> </v>
      </c>
      <c r="G754" s="17"/>
      <c r="H754" s="17"/>
      <c r="I754" s="17"/>
      <c r="J754" s="17"/>
      <c r="K754" s="18"/>
      <c r="L754" s="18"/>
      <c r="M754" s="52" t="str">
        <f>IF(ISBLANK(C754)," ",IF(SUM(D756:E765)+SUM(G754:H754)+SUM(J754:L754)&gt;(D754*$K$8*$G$8),(D754*$K$8*$G$8),SUM(D756:E765)+SUM(G754:H754)+SUM(J754:L754)))</f>
        <v xml:space="preserve"> </v>
      </c>
      <c r="N754" s="26"/>
      <c r="O754" s="106" t="str">
        <f>IF(ISBLANK(N754)," ",IF(M754="0,00","0,00",MIN(IF(SUM(750/$O$8*M754)&gt;750,750,SUM(750/$O$8*M754)),N754)))</f>
        <v xml:space="preserve"> </v>
      </c>
      <c r="P754" s="53"/>
    </row>
    <row r="755" spans="1:28" ht="86.1" customHeight="1" x14ac:dyDescent="0.45">
      <c r="A755" s="291" t="s">
        <v>109</v>
      </c>
      <c r="B755" s="120" t="s">
        <v>113</v>
      </c>
      <c r="C755" s="82" t="s">
        <v>115</v>
      </c>
      <c r="D755" s="83" t="s">
        <v>201</v>
      </c>
      <c r="E755" s="83" t="s">
        <v>31</v>
      </c>
      <c r="F755" s="83" t="s">
        <v>35</v>
      </c>
      <c r="G755" s="83" t="s">
        <v>110</v>
      </c>
      <c r="H755" s="83" t="s">
        <v>43</v>
      </c>
      <c r="I755" s="83" t="s">
        <v>82</v>
      </c>
      <c r="J755" s="83" t="s">
        <v>83</v>
      </c>
      <c r="K755" s="84" t="s">
        <v>84</v>
      </c>
      <c r="L755" s="188" t="s">
        <v>229</v>
      </c>
      <c r="M755" s="293" t="s">
        <v>66</v>
      </c>
      <c r="N755" s="294"/>
      <c r="O755" s="295"/>
      <c r="P755" s="48"/>
    </row>
    <row r="756" spans="1:28" ht="17.100000000000001" customHeight="1" x14ac:dyDescent="0.45">
      <c r="A756" s="291"/>
      <c r="B756" s="151"/>
      <c r="C756" s="141">
        <v>1</v>
      </c>
      <c r="D756" s="19"/>
      <c r="E756" s="20"/>
      <c r="F756" s="21"/>
      <c r="G756" s="22"/>
      <c r="H756" s="87" t="str">
        <f t="shared" ref="H756:H765" si="369">IF(ISBLANK(G756)," ",(G756+1))</f>
        <v xml:space="preserve"> </v>
      </c>
      <c r="I756" s="22"/>
      <c r="J756" s="88" t="str">
        <f t="shared" ref="J756:J765" si="370">IF(ISBLANK(I756)," ",DATEDIF(G756,I756,"d"))</f>
        <v xml:space="preserve"> </v>
      </c>
      <c r="K756" s="89" t="str">
        <f t="shared" ref="K756:K765" si="371">IF(ISBLANK(G756)," ",(H756+29))</f>
        <v xml:space="preserve"> </v>
      </c>
      <c r="L756" s="90" t="str">
        <f t="shared" ref="L756:L765" si="372">IF(ISBLANK(D756),IF(ISBLANK(E756)," ",D756+E756),D756+E756)</f>
        <v xml:space="preserve"> </v>
      </c>
      <c r="M756" s="91"/>
      <c r="N756" s="92"/>
      <c r="O756" s="93"/>
      <c r="P756" s="48"/>
      <c r="Q756" s="48"/>
      <c r="R756" s="48"/>
      <c r="S756" s="48"/>
      <c r="T756" s="48"/>
      <c r="U756" s="48"/>
      <c r="V756" s="48"/>
      <c r="W756" s="48"/>
      <c r="X756" s="48"/>
      <c r="Y756" s="48"/>
      <c r="Z756" s="48"/>
      <c r="AA756"/>
      <c r="AB756"/>
    </row>
    <row r="757" spans="1:28" ht="17.100000000000001" customHeight="1" x14ac:dyDescent="0.45">
      <c r="A757" s="291"/>
      <c r="B757" s="151"/>
      <c r="C757" s="141">
        <f t="shared" ref="C757:C765" si="373">C756+1</f>
        <v>2</v>
      </c>
      <c r="D757" s="19"/>
      <c r="E757" s="20"/>
      <c r="F757" s="21"/>
      <c r="G757" s="22"/>
      <c r="H757" s="87" t="str">
        <f t="shared" si="369"/>
        <v xml:space="preserve"> </v>
      </c>
      <c r="I757" s="22"/>
      <c r="J757" s="88" t="str">
        <f t="shared" si="370"/>
        <v xml:space="preserve"> </v>
      </c>
      <c r="K757" s="89" t="str">
        <f t="shared" si="371"/>
        <v xml:space="preserve"> </v>
      </c>
      <c r="L757" s="90" t="str">
        <f t="shared" si="372"/>
        <v xml:space="preserve"> </v>
      </c>
      <c r="M757" s="107"/>
      <c r="N757" s="108"/>
      <c r="O757" s="94"/>
      <c r="P757" s="48"/>
      <c r="Q757" s="48"/>
      <c r="R757" s="48"/>
      <c r="S757" s="48"/>
      <c r="T757" s="48"/>
      <c r="U757" s="48"/>
      <c r="V757" s="48"/>
      <c r="W757" s="48"/>
      <c r="X757" s="48"/>
      <c r="Y757" s="48"/>
      <c r="Z757" s="48"/>
      <c r="AA757"/>
      <c r="AB757"/>
    </row>
    <row r="758" spans="1:28" ht="17.100000000000001" customHeight="1" x14ac:dyDescent="0.45">
      <c r="A758" s="291"/>
      <c r="B758" s="151"/>
      <c r="C758" s="141">
        <f t="shared" si="373"/>
        <v>3</v>
      </c>
      <c r="D758" s="19"/>
      <c r="E758" s="20"/>
      <c r="F758" s="21"/>
      <c r="G758" s="22"/>
      <c r="H758" s="87" t="str">
        <f t="shared" si="369"/>
        <v xml:space="preserve"> </v>
      </c>
      <c r="I758" s="22"/>
      <c r="J758" s="88" t="str">
        <f t="shared" si="370"/>
        <v xml:space="preserve"> </v>
      </c>
      <c r="K758" s="89" t="str">
        <f t="shared" si="371"/>
        <v xml:space="preserve"> </v>
      </c>
      <c r="L758" s="90" t="str">
        <f t="shared" si="372"/>
        <v xml:space="preserve"> </v>
      </c>
      <c r="M758" s="107"/>
      <c r="N758" s="108"/>
      <c r="O758" s="94"/>
      <c r="P758" s="48"/>
      <c r="Q758" s="48"/>
      <c r="R758" s="48"/>
      <c r="S758" s="48"/>
      <c r="T758" s="48"/>
      <c r="U758" s="48"/>
      <c r="V758" s="48"/>
      <c r="W758" s="48"/>
      <c r="X758" s="48"/>
      <c r="Y758" s="48"/>
      <c r="Z758" s="48"/>
      <c r="AA758"/>
      <c r="AB758"/>
    </row>
    <row r="759" spans="1:28" ht="17.100000000000001" customHeight="1" x14ac:dyDescent="0.45">
      <c r="A759" s="291"/>
      <c r="B759" s="151"/>
      <c r="C759" s="141">
        <f t="shared" si="373"/>
        <v>4</v>
      </c>
      <c r="D759" s="19"/>
      <c r="E759" s="20"/>
      <c r="F759" s="21"/>
      <c r="G759" s="22"/>
      <c r="H759" s="87" t="str">
        <f t="shared" si="369"/>
        <v xml:space="preserve"> </v>
      </c>
      <c r="I759" s="22"/>
      <c r="J759" s="88" t="str">
        <f t="shared" si="370"/>
        <v xml:space="preserve"> </v>
      </c>
      <c r="K759" s="89" t="str">
        <f t="shared" si="371"/>
        <v xml:space="preserve"> </v>
      </c>
      <c r="L759" s="90" t="str">
        <f t="shared" si="372"/>
        <v xml:space="preserve"> </v>
      </c>
      <c r="M759" s="107"/>
      <c r="N759" s="108"/>
      <c r="O759" s="94"/>
      <c r="P759" s="48"/>
      <c r="Q759" s="48"/>
      <c r="R759" s="48"/>
      <c r="S759" s="48"/>
      <c r="T759" s="48"/>
      <c r="U759" s="48"/>
      <c r="V759" s="48"/>
      <c r="W759" s="48"/>
      <c r="X759" s="48"/>
      <c r="Y759" s="48"/>
      <c r="Z759" s="48"/>
      <c r="AA759"/>
      <c r="AB759"/>
    </row>
    <row r="760" spans="1:28" ht="17.100000000000001" customHeight="1" x14ac:dyDescent="0.45">
      <c r="A760" s="291"/>
      <c r="B760" s="151"/>
      <c r="C760" s="141">
        <f t="shared" si="373"/>
        <v>5</v>
      </c>
      <c r="D760" s="19"/>
      <c r="E760" s="20"/>
      <c r="F760" s="21"/>
      <c r="G760" s="22"/>
      <c r="H760" s="87" t="str">
        <f t="shared" si="369"/>
        <v xml:space="preserve"> </v>
      </c>
      <c r="I760" s="22"/>
      <c r="J760" s="88" t="str">
        <f t="shared" si="370"/>
        <v xml:space="preserve"> </v>
      </c>
      <c r="K760" s="89" t="str">
        <f t="shared" si="371"/>
        <v xml:space="preserve"> </v>
      </c>
      <c r="L760" s="90" t="str">
        <f t="shared" si="372"/>
        <v xml:space="preserve"> </v>
      </c>
      <c r="M760" s="107"/>
      <c r="N760" s="108"/>
      <c r="O760" s="94"/>
      <c r="P760" s="48"/>
      <c r="Q760" s="48"/>
      <c r="R760" s="48"/>
      <c r="S760" s="48"/>
      <c r="T760" s="48"/>
      <c r="U760" s="48"/>
      <c r="V760" s="48"/>
      <c r="W760" s="48"/>
      <c r="X760" s="48"/>
      <c r="Y760" s="48"/>
      <c r="Z760" s="48"/>
      <c r="AA760"/>
      <c r="AB760"/>
    </row>
    <row r="761" spans="1:28" ht="17.100000000000001" customHeight="1" x14ac:dyDescent="0.45">
      <c r="A761" s="291"/>
      <c r="B761" s="151"/>
      <c r="C761" s="141">
        <f t="shared" si="373"/>
        <v>6</v>
      </c>
      <c r="D761" s="19"/>
      <c r="E761" s="20"/>
      <c r="F761" s="21"/>
      <c r="G761" s="22"/>
      <c r="H761" s="87" t="str">
        <f t="shared" si="369"/>
        <v xml:space="preserve"> </v>
      </c>
      <c r="I761" s="22"/>
      <c r="J761" s="88" t="str">
        <f t="shared" si="370"/>
        <v xml:space="preserve"> </v>
      </c>
      <c r="K761" s="89" t="str">
        <f t="shared" si="371"/>
        <v xml:space="preserve"> </v>
      </c>
      <c r="L761" s="90" t="str">
        <f t="shared" si="372"/>
        <v xml:space="preserve"> </v>
      </c>
      <c r="M761" s="107"/>
      <c r="N761" s="108"/>
      <c r="O761" s="94"/>
      <c r="P761" s="48"/>
      <c r="Q761" s="48"/>
      <c r="R761" s="48"/>
      <c r="S761" s="48"/>
      <c r="T761" s="48"/>
      <c r="U761" s="48"/>
      <c r="V761" s="48"/>
      <c r="W761" s="48"/>
      <c r="X761" s="48"/>
      <c r="Y761" s="48"/>
      <c r="Z761" s="48"/>
      <c r="AA761"/>
      <c r="AB761"/>
    </row>
    <row r="762" spans="1:28" ht="17.100000000000001" customHeight="1" x14ac:dyDescent="0.45">
      <c r="A762" s="291"/>
      <c r="B762" s="151"/>
      <c r="C762" s="141">
        <f t="shared" si="373"/>
        <v>7</v>
      </c>
      <c r="D762" s="19"/>
      <c r="E762" s="20"/>
      <c r="F762" s="21"/>
      <c r="G762" s="22"/>
      <c r="H762" s="87" t="str">
        <f t="shared" si="369"/>
        <v xml:space="preserve"> </v>
      </c>
      <c r="I762" s="22"/>
      <c r="J762" s="88" t="str">
        <f t="shared" si="370"/>
        <v xml:space="preserve"> </v>
      </c>
      <c r="K762" s="89" t="str">
        <f t="shared" si="371"/>
        <v xml:space="preserve"> </v>
      </c>
      <c r="L762" s="90" t="str">
        <f t="shared" si="372"/>
        <v xml:space="preserve"> </v>
      </c>
      <c r="M762" s="107"/>
      <c r="N762" s="108"/>
      <c r="O762" s="94"/>
      <c r="P762" s="48"/>
      <c r="Q762" s="48"/>
      <c r="R762" s="48"/>
      <c r="S762" s="48"/>
      <c r="T762" s="48"/>
      <c r="U762" s="48"/>
      <c r="V762" s="48"/>
      <c r="W762" s="48"/>
      <c r="X762" s="48"/>
      <c r="Y762" s="48"/>
      <c r="Z762" s="48"/>
      <c r="AA762"/>
      <c r="AB762"/>
    </row>
    <row r="763" spans="1:28" ht="17.100000000000001" customHeight="1" x14ac:dyDescent="0.45">
      <c r="A763" s="291"/>
      <c r="B763" s="151"/>
      <c r="C763" s="141">
        <f t="shared" si="373"/>
        <v>8</v>
      </c>
      <c r="D763" s="19"/>
      <c r="E763" s="20"/>
      <c r="F763" s="21"/>
      <c r="G763" s="22"/>
      <c r="H763" s="87" t="str">
        <f t="shared" si="369"/>
        <v xml:space="preserve"> </v>
      </c>
      <c r="I763" s="22"/>
      <c r="J763" s="88" t="str">
        <f t="shared" si="370"/>
        <v xml:space="preserve"> </v>
      </c>
      <c r="K763" s="89" t="str">
        <f t="shared" si="371"/>
        <v xml:space="preserve"> </v>
      </c>
      <c r="L763" s="90" t="str">
        <f t="shared" si="372"/>
        <v xml:space="preserve"> </v>
      </c>
      <c r="M763" s="107"/>
      <c r="N763" s="108"/>
      <c r="O763" s="94"/>
      <c r="P763" s="48"/>
      <c r="Q763" s="48"/>
      <c r="R763" s="48"/>
      <c r="S763" s="48"/>
      <c r="T763" s="48"/>
      <c r="U763" s="48"/>
      <c r="V763" s="48"/>
      <c r="W763" s="48"/>
      <c r="X763" s="48"/>
      <c r="Y763" s="48"/>
      <c r="Z763" s="48"/>
      <c r="AA763"/>
      <c r="AB763"/>
    </row>
    <row r="764" spans="1:28" ht="17.100000000000001" customHeight="1" x14ac:dyDescent="0.45">
      <c r="A764" s="291"/>
      <c r="B764" s="151"/>
      <c r="C764" s="141">
        <f t="shared" si="373"/>
        <v>9</v>
      </c>
      <c r="D764" s="19"/>
      <c r="E764" s="20"/>
      <c r="F764" s="21"/>
      <c r="G764" s="22"/>
      <c r="H764" s="87" t="str">
        <f t="shared" si="369"/>
        <v xml:space="preserve"> </v>
      </c>
      <c r="I764" s="22"/>
      <c r="J764" s="88" t="str">
        <f t="shared" si="370"/>
        <v xml:space="preserve"> </v>
      </c>
      <c r="K764" s="89" t="str">
        <f t="shared" si="371"/>
        <v xml:space="preserve"> </v>
      </c>
      <c r="L764" s="90" t="str">
        <f t="shared" si="372"/>
        <v xml:space="preserve"> </v>
      </c>
      <c r="M764" s="107"/>
      <c r="N764" s="108"/>
      <c r="O764" s="94"/>
      <c r="P764" s="48"/>
      <c r="Q764" s="48"/>
      <c r="R764" s="48"/>
      <c r="S764" s="48"/>
    </row>
    <row r="765" spans="1:28" ht="17.100000000000001" customHeight="1" thickBot="1" x14ac:dyDescent="0.5">
      <c r="A765" s="292"/>
      <c r="B765" s="152"/>
      <c r="C765" s="142">
        <f t="shared" si="373"/>
        <v>10</v>
      </c>
      <c r="D765" s="23"/>
      <c r="E765" s="24"/>
      <c r="F765" s="102"/>
      <c r="G765" s="25"/>
      <c r="H765" s="109" t="str">
        <f t="shared" si="369"/>
        <v xml:space="preserve"> </v>
      </c>
      <c r="I765" s="25"/>
      <c r="J765" s="110" t="str">
        <f t="shared" si="370"/>
        <v xml:space="preserve"> </v>
      </c>
      <c r="K765" s="95" t="str">
        <f t="shared" si="371"/>
        <v xml:space="preserve"> </v>
      </c>
      <c r="L765" s="111" t="str">
        <f t="shared" si="372"/>
        <v xml:space="preserve"> </v>
      </c>
      <c r="M765" s="96"/>
      <c r="N765" s="97"/>
      <c r="O765" s="98"/>
      <c r="P765" s="48"/>
      <c r="Q765" s="48"/>
      <c r="R765" s="48"/>
      <c r="S765" s="48"/>
    </row>
    <row r="766" spans="1:28" ht="55.9" thickBot="1" x14ac:dyDescent="0.5">
      <c r="A766" s="112" t="s">
        <v>65</v>
      </c>
      <c r="B766" s="113" t="s">
        <v>112</v>
      </c>
      <c r="C766" s="114" t="s">
        <v>79</v>
      </c>
      <c r="D766" s="114" t="s">
        <v>107</v>
      </c>
      <c r="E766" s="114" t="s">
        <v>211</v>
      </c>
      <c r="F766" s="114" t="s">
        <v>81</v>
      </c>
      <c r="G766" s="114" t="s">
        <v>32</v>
      </c>
      <c r="H766" s="114" t="s">
        <v>68</v>
      </c>
      <c r="I766" s="114" t="s">
        <v>44</v>
      </c>
      <c r="J766" s="114" t="s">
        <v>33</v>
      </c>
      <c r="K766" s="114" t="s">
        <v>34</v>
      </c>
      <c r="L766" s="114" t="s">
        <v>228</v>
      </c>
      <c r="M766" s="114" t="s">
        <v>229</v>
      </c>
      <c r="N766" s="114" t="s">
        <v>80</v>
      </c>
      <c r="O766" s="115" t="s">
        <v>69</v>
      </c>
      <c r="P766" s="48"/>
    </row>
    <row r="767" spans="1:28" ht="21" customHeight="1" x14ac:dyDescent="0.5">
      <c r="A767" s="49">
        <f>A754+1</f>
        <v>59</v>
      </c>
      <c r="B767" s="181"/>
      <c r="C767" s="174"/>
      <c r="D767" s="50" t="str">
        <f>IF(ISBLANK(C767)," ",C767/$K$8)</f>
        <v xml:space="preserve"> </v>
      </c>
      <c r="E767" s="17"/>
      <c r="F767" s="51" t="str">
        <f>IF((SUM(L769:L778))&gt;0,SUM(L769:L778)," ")</f>
        <v xml:space="preserve"> </v>
      </c>
      <c r="G767" s="17"/>
      <c r="H767" s="17"/>
      <c r="I767" s="17"/>
      <c r="J767" s="17"/>
      <c r="K767" s="18"/>
      <c r="L767" s="18"/>
      <c r="M767" s="52" t="str">
        <f>IF(ISBLANK(C767)," ",IF(SUM(D769:E778)+SUM(G767:H767)+SUM(J767:L767)&gt;(D767*$K$8*$G$8),(D767*$K$8*$G$8),SUM(D769:E778)+SUM(G767:H767)+SUM(J767:L767)))</f>
        <v xml:space="preserve"> </v>
      </c>
      <c r="N767" s="26"/>
      <c r="O767" s="99" t="str">
        <f>IF(ISBLANK(N767)," ",IF(M767="0,00","0,00",MIN(IF(SUM(750/$O$8*M767)&gt;750,750,SUM(750/$O$8*M767)),N767)))</f>
        <v xml:space="preserve"> </v>
      </c>
      <c r="P767" s="53"/>
    </row>
    <row r="768" spans="1:28" ht="86.1" customHeight="1" x14ac:dyDescent="0.45">
      <c r="A768" s="296" t="s">
        <v>109</v>
      </c>
      <c r="B768" s="146" t="s">
        <v>113</v>
      </c>
      <c r="C768" s="54" t="s">
        <v>115</v>
      </c>
      <c r="D768" s="55" t="s">
        <v>201</v>
      </c>
      <c r="E768" s="55" t="s">
        <v>31</v>
      </c>
      <c r="F768" s="55" t="s">
        <v>35</v>
      </c>
      <c r="G768" s="55" t="s">
        <v>110</v>
      </c>
      <c r="H768" s="55" t="s">
        <v>43</v>
      </c>
      <c r="I768" s="55" t="s">
        <v>82</v>
      </c>
      <c r="J768" s="55" t="s">
        <v>83</v>
      </c>
      <c r="K768" s="56" t="s">
        <v>84</v>
      </c>
      <c r="L768" s="187" t="s">
        <v>229</v>
      </c>
      <c r="M768" s="298" t="s">
        <v>66</v>
      </c>
      <c r="N768" s="299"/>
      <c r="O768" s="300"/>
      <c r="P768" s="48"/>
    </row>
    <row r="769" spans="1:28" ht="17.100000000000001" customHeight="1" x14ac:dyDescent="0.45">
      <c r="A769" s="296"/>
      <c r="B769" s="151"/>
      <c r="C769" s="139">
        <v>1</v>
      </c>
      <c r="D769" s="19"/>
      <c r="E769" s="20"/>
      <c r="F769" s="21"/>
      <c r="G769" s="22"/>
      <c r="H769" s="57" t="str">
        <f>IF(ISBLANK(G769)," ",(G769+1))</f>
        <v xml:space="preserve"> </v>
      </c>
      <c r="I769" s="22"/>
      <c r="J769" s="58" t="str">
        <f>IF(ISBLANK(I769)," ",DATEDIF(G769,I769,"d"))</f>
        <v xml:space="preserve"> </v>
      </c>
      <c r="K769" s="59" t="str">
        <f>IF(ISBLANK(G769)," ",(H769+29))</f>
        <v xml:space="preserve"> </v>
      </c>
      <c r="L769" s="60" t="str">
        <f>IF(ISBLANK(D769),IF(ISBLANK(E769)," ",D769+E769),D769+E769)</f>
        <v xml:space="preserve"> </v>
      </c>
      <c r="M769" s="61"/>
      <c r="N769" s="62"/>
      <c r="O769" s="63"/>
      <c r="P769" s="48"/>
      <c r="Q769" s="48"/>
      <c r="R769" s="48"/>
      <c r="S769" s="48"/>
      <c r="T769" s="48"/>
      <c r="U769" s="48"/>
      <c r="V769" s="48"/>
      <c r="W769" s="48"/>
      <c r="X769" s="48"/>
      <c r="Y769" s="48"/>
      <c r="Z769" s="48"/>
      <c r="AA769"/>
      <c r="AB769"/>
    </row>
    <row r="770" spans="1:28" ht="17.100000000000001" customHeight="1" x14ac:dyDescent="0.45">
      <c r="A770" s="296"/>
      <c r="B770" s="151"/>
      <c r="C770" s="139">
        <f t="shared" ref="C770:C778" si="374">C769+1</f>
        <v>2</v>
      </c>
      <c r="D770" s="19"/>
      <c r="E770" s="20"/>
      <c r="F770" s="21"/>
      <c r="G770" s="22"/>
      <c r="H770" s="57" t="str">
        <f t="shared" ref="H770:H778" si="375">IF(ISBLANK(G770)," ",(G770+1))</f>
        <v xml:space="preserve"> </v>
      </c>
      <c r="I770" s="22"/>
      <c r="J770" s="58" t="str">
        <f t="shared" ref="J770:J778" si="376">IF(ISBLANK(I770)," ",DATEDIF(G770,I770,"d"))</f>
        <v xml:space="preserve"> </v>
      </c>
      <c r="K770" s="59" t="str">
        <f>IF(ISBLANK(G770)," ",(H770+29))</f>
        <v xml:space="preserve"> </v>
      </c>
      <c r="L770" s="60" t="str">
        <f t="shared" ref="L770:L778" si="377">IF(ISBLANK(D770),IF(ISBLANK(E770)," ",D770+E770),D770+E770)</f>
        <v xml:space="preserve"> </v>
      </c>
      <c r="M770" s="100"/>
      <c r="N770" s="101"/>
      <c r="O770" s="64"/>
      <c r="P770" s="48"/>
      <c r="Q770" s="48"/>
      <c r="R770" s="48"/>
      <c r="S770" s="48"/>
      <c r="T770" s="48"/>
      <c r="U770" s="48"/>
      <c r="V770" s="48"/>
      <c r="W770" s="48"/>
      <c r="X770" s="48"/>
      <c r="Y770" s="48"/>
      <c r="Z770" s="48"/>
      <c r="AA770"/>
      <c r="AB770"/>
    </row>
    <row r="771" spans="1:28" ht="17.100000000000001" customHeight="1" x14ac:dyDescent="0.45">
      <c r="A771" s="296"/>
      <c r="B771" s="151"/>
      <c r="C771" s="139">
        <f t="shared" si="374"/>
        <v>3</v>
      </c>
      <c r="D771" s="19"/>
      <c r="E771" s="20"/>
      <c r="F771" s="21"/>
      <c r="G771" s="116"/>
      <c r="H771" s="57" t="str">
        <f t="shared" si="375"/>
        <v xml:space="preserve"> </v>
      </c>
      <c r="I771" s="22"/>
      <c r="J771" s="58" t="str">
        <f t="shared" si="376"/>
        <v xml:space="preserve"> </v>
      </c>
      <c r="K771" s="59" t="str">
        <f t="shared" ref="K771" si="378">IF(ISBLANK(G771)," ",(H771+29))</f>
        <v xml:space="preserve"> </v>
      </c>
      <c r="L771" s="60" t="str">
        <f t="shared" si="377"/>
        <v xml:space="preserve"> </v>
      </c>
      <c r="M771" s="100"/>
      <c r="N771" s="101"/>
      <c r="O771" s="64"/>
      <c r="P771" s="48"/>
      <c r="Q771" s="48"/>
      <c r="R771" s="48"/>
      <c r="S771" s="48"/>
      <c r="T771" s="48"/>
      <c r="U771" s="48"/>
      <c r="V771" s="48"/>
      <c r="W771" s="48"/>
      <c r="X771" s="48"/>
      <c r="Y771" s="48"/>
      <c r="Z771" s="48"/>
      <c r="AA771"/>
      <c r="AB771"/>
    </row>
    <row r="772" spans="1:28" ht="17.100000000000001" customHeight="1" x14ac:dyDescent="0.45">
      <c r="A772" s="296"/>
      <c r="B772" s="151"/>
      <c r="C772" s="139">
        <f t="shared" si="374"/>
        <v>4</v>
      </c>
      <c r="D772" s="19"/>
      <c r="E772" s="20"/>
      <c r="F772" s="21"/>
      <c r="G772" s="22"/>
      <c r="H772" s="57" t="str">
        <f t="shared" si="375"/>
        <v xml:space="preserve"> </v>
      </c>
      <c r="I772" s="22"/>
      <c r="J772" s="58" t="str">
        <f t="shared" si="376"/>
        <v xml:space="preserve"> </v>
      </c>
      <c r="K772" s="59" t="str">
        <f>IF(ISBLANK(G772)," ",(H772+29))</f>
        <v xml:space="preserve"> </v>
      </c>
      <c r="L772" s="60" t="str">
        <f t="shared" si="377"/>
        <v xml:space="preserve"> </v>
      </c>
      <c r="M772" s="100"/>
      <c r="N772" s="101"/>
      <c r="O772" s="64"/>
      <c r="P772" s="48"/>
      <c r="Q772" s="48"/>
      <c r="R772" s="48"/>
      <c r="S772" s="48"/>
      <c r="T772" s="48"/>
      <c r="U772" s="48"/>
      <c r="V772" s="48"/>
      <c r="W772" s="48"/>
      <c r="X772" s="48"/>
      <c r="Y772" s="48"/>
      <c r="Z772" s="48"/>
      <c r="AA772"/>
      <c r="AB772"/>
    </row>
    <row r="773" spans="1:28" ht="17.100000000000001" customHeight="1" x14ac:dyDescent="0.45">
      <c r="A773" s="296"/>
      <c r="B773" s="151"/>
      <c r="C773" s="139">
        <f t="shared" si="374"/>
        <v>5</v>
      </c>
      <c r="D773" s="19"/>
      <c r="E773" s="20"/>
      <c r="F773" s="21"/>
      <c r="G773" s="22"/>
      <c r="H773" s="57" t="str">
        <f t="shared" si="375"/>
        <v xml:space="preserve"> </v>
      </c>
      <c r="I773" s="22"/>
      <c r="J773" s="58" t="str">
        <f t="shared" si="376"/>
        <v xml:space="preserve"> </v>
      </c>
      <c r="K773" s="59" t="str">
        <f t="shared" ref="K773:K778" si="379">IF(ISBLANK(G773)," ",(H773+29))</f>
        <v xml:space="preserve"> </v>
      </c>
      <c r="L773" s="60" t="str">
        <f t="shared" si="377"/>
        <v xml:space="preserve"> </v>
      </c>
      <c r="M773" s="100"/>
      <c r="N773" s="101"/>
      <c r="O773" s="64"/>
      <c r="P773" s="48"/>
      <c r="Q773" s="48"/>
      <c r="R773" s="48"/>
      <c r="S773" s="48"/>
      <c r="T773" s="48"/>
      <c r="U773" s="48"/>
      <c r="V773" s="48"/>
      <c r="W773" s="48"/>
      <c r="X773" s="48"/>
      <c r="Y773" s="48"/>
      <c r="Z773" s="48"/>
      <c r="AA773"/>
      <c r="AB773"/>
    </row>
    <row r="774" spans="1:28" ht="17.100000000000001" customHeight="1" x14ac:dyDescent="0.45">
      <c r="A774" s="296"/>
      <c r="B774" s="151"/>
      <c r="C774" s="139">
        <f t="shared" si="374"/>
        <v>6</v>
      </c>
      <c r="D774" s="19"/>
      <c r="E774" s="20"/>
      <c r="F774" s="21"/>
      <c r="G774" s="22"/>
      <c r="H774" s="57" t="str">
        <f t="shared" si="375"/>
        <v xml:space="preserve"> </v>
      </c>
      <c r="I774" s="22"/>
      <c r="J774" s="58" t="str">
        <f t="shared" si="376"/>
        <v xml:space="preserve"> </v>
      </c>
      <c r="K774" s="59" t="str">
        <f t="shared" si="379"/>
        <v xml:space="preserve"> </v>
      </c>
      <c r="L774" s="60" t="str">
        <f t="shared" si="377"/>
        <v xml:space="preserve"> </v>
      </c>
      <c r="M774" s="100"/>
      <c r="N774" s="101"/>
      <c r="O774" s="64"/>
      <c r="P774" s="48"/>
      <c r="Q774" s="48"/>
      <c r="R774" s="48"/>
      <c r="S774" s="48"/>
      <c r="T774" s="48"/>
      <c r="U774" s="48"/>
      <c r="V774" s="48"/>
      <c r="W774" s="48"/>
      <c r="X774" s="48"/>
      <c r="Y774" s="48"/>
      <c r="Z774" s="48"/>
      <c r="AA774"/>
      <c r="AB774"/>
    </row>
    <row r="775" spans="1:28" ht="17.100000000000001" customHeight="1" x14ac:dyDescent="0.45">
      <c r="A775" s="296"/>
      <c r="B775" s="151"/>
      <c r="C775" s="139">
        <f t="shared" si="374"/>
        <v>7</v>
      </c>
      <c r="D775" s="19"/>
      <c r="E775" s="20"/>
      <c r="F775" s="21"/>
      <c r="G775" s="22"/>
      <c r="H775" s="57" t="str">
        <f t="shared" si="375"/>
        <v xml:space="preserve"> </v>
      </c>
      <c r="I775" s="22"/>
      <c r="J775" s="58" t="str">
        <f t="shared" si="376"/>
        <v xml:space="preserve"> </v>
      </c>
      <c r="K775" s="59" t="str">
        <f t="shared" si="379"/>
        <v xml:space="preserve"> </v>
      </c>
      <c r="L775" s="60" t="str">
        <f t="shared" si="377"/>
        <v xml:space="preserve"> </v>
      </c>
      <c r="M775" s="100"/>
      <c r="N775" s="101"/>
      <c r="O775" s="64"/>
      <c r="P775" s="48"/>
      <c r="Q775" s="48"/>
      <c r="R775" s="48"/>
      <c r="S775" s="48"/>
      <c r="T775" s="48"/>
      <c r="U775" s="48"/>
      <c r="V775" s="48"/>
      <c r="W775" s="48"/>
      <c r="X775" s="48"/>
      <c r="Y775" s="48"/>
      <c r="Z775" s="48"/>
      <c r="AA775"/>
      <c r="AB775"/>
    </row>
    <row r="776" spans="1:28" ht="17.100000000000001" customHeight="1" x14ac:dyDescent="0.45">
      <c r="A776" s="296"/>
      <c r="B776" s="151"/>
      <c r="C776" s="139">
        <f t="shared" si="374"/>
        <v>8</v>
      </c>
      <c r="D776" s="19"/>
      <c r="E776" s="20"/>
      <c r="F776" s="21"/>
      <c r="G776" s="22"/>
      <c r="H776" s="57" t="str">
        <f t="shared" si="375"/>
        <v xml:space="preserve"> </v>
      </c>
      <c r="I776" s="22"/>
      <c r="J776" s="58" t="str">
        <f t="shared" si="376"/>
        <v xml:space="preserve"> </v>
      </c>
      <c r="K776" s="59" t="str">
        <f t="shared" si="379"/>
        <v xml:space="preserve"> </v>
      </c>
      <c r="L776" s="60" t="str">
        <f t="shared" si="377"/>
        <v xml:space="preserve"> </v>
      </c>
      <c r="M776" s="100"/>
      <c r="N776" s="101"/>
      <c r="O776" s="64"/>
      <c r="P776" s="48"/>
      <c r="Q776" s="48"/>
      <c r="R776" s="48"/>
      <c r="S776" s="48"/>
      <c r="T776" s="48"/>
      <c r="U776" s="48"/>
      <c r="V776" s="48"/>
      <c r="W776" s="48"/>
      <c r="X776" s="48"/>
      <c r="Y776" s="48"/>
      <c r="Z776" s="48"/>
      <c r="AA776"/>
      <c r="AB776"/>
    </row>
    <row r="777" spans="1:28" ht="17.100000000000001" customHeight="1" x14ac:dyDescent="0.45">
      <c r="A777" s="296"/>
      <c r="B777" s="151"/>
      <c r="C777" s="139">
        <f t="shared" si="374"/>
        <v>9</v>
      </c>
      <c r="D777" s="19"/>
      <c r="E777" s="20"/>
      <c r="F777" s="21"/>
      <c r="G777" s="22"/>
      <c r="H777" s="57" t="str">
        <f t="shared" si="375"/>
        <v xml:space="preserve"> </v>
      </c>
      <c r="I777" s="22"/>
      <c r="J777" s="58" t="str">
        <f t="shared" si="376"/>
        <v xml:space="preserve"> </v>
      </c>
      <c r="K777" s="59" t="str">
        <f t="shared" si="379"/>
        <v xml:space="preserve"> </v>
      </c>
      <c r="L777" s="60" t="str">
        <f t="shared" si="377"/>
        <v xml:space="preserve"> </v>
      </c>
      <c r="M777" s="100"/>
      <c r="N777" s="101"/>
      <c r="O777" s="64"/>
      <c r="P777" s="48"/>
      <c r="Q777" s="48"/>
      <c r="R777" s="48"/>
      <c r="S777" s="48"/>
    </row>
    <row r="778" spans="1:28" ht="17.100000000000001" customHeight="1" thickBot="1" x14ac:dyDescent="0.5">
      <c r="A778" s="297"/>
      <c r="B778" s="152"/>
      <c r="C778" s="140">
        <f t="shared" si="374"/>
        <v>10</v>
      </c>
      <c r="D778" s="23"/>
      <c r="E778" s="24"/>
      <c r="F778" s="102"/>
      <c r="G778" s="25"/>
      <c r="H778" s="103" t="str">
        <f t="shared" si="375"/>
        <v xml:space="preserve"> </v>
      </c>
      <c r="I778" s="25"/>
      <c r="J778" s="104" t="str">
        <f t="shared" si="376"/>
        <v xml:space="preserve"> </v>
      </c>
      <c r="K778" s="65" t="str">
        <f t="shared" si="379"/>
        <v xml:space="preserve"> </v>
      </c>
      <c r="L778" s="105" t="str">
        <f t="shared" si="377"/>
        <v xml:space="preserve"> </v>
      </c>
      <c r="M778" s="66"/>
      <c r="N778" s="67"/>
      <c r="O778" s="68"/>
      <c r="P778" s="48"/>
      <c r="Q778" s="48"/>
      <c r="R778" s="48"/>
      <c r="S778" s="48"/>
    </row>
    <row r="779" spans="1:28" ht="55.9" thickBot="1" x14ac:dyDescent="0.5">
      <c r="A779" s="112" t="s">
        <v>65</v>
      </c>
      <c r="B779" s="113" t="s">
        <v>112</v>
      </c>
      <c r="C779" s="114" t="s">
        <v>79</v>
      </c>
      <c r="D779" s="114" t="s">
        <v>107</v>
      </c>
      <c r="E779" s="114" t="s">
        <v>211</v>
      </c>
      <c r="F779" s="114" t="s">
        <v>81</v>
      </c>
      <c r="G779" s="114" t="s">
        <v>32</v>
      </c>
      <c r="H779" s="114" t="s">
        <v>68</v>
      </c>
      <c r="I779" s="114" t="s">
        <v>44</v>
      </c>
      <c r="J779" s="114" t="s">
        <v>33</v>
      </c>
      <c r="K779" s="114" t="s">
        <v>34</v>
      </c>
      <c r="L779" s="114" t="s">
        <v>228</v>
      </c>
      <c r="M779" s="114" t="s">
        <v>229</v>
      </c>
      <c r="N779" s="114" t="s">
        <v>80</v>
      </c>
      <c r="O779" s="115" t="s">
        <v>69</v>
      </c>
      <c r="P779" s="48"/>
    </row>
    <row r="780" spans="1:28" ht="21" customHeight="1" x14ac:dyDescent="0.5">
      <c r="A780" s="81">
        <f>A767+1</f>
        <v>60</v>
      </c>
      <c r="B780" s="181"/>
      <c r="C780" s="174"/>
      <c r="D780" s="85" t="str">
        <f t="shared" ref="D780" si="380">IF(ISBLANK(C780)," ",C780/$K$8)</f>
        <v xml:space="preserve"> </v>
      </c>
      <c r="E780" s="17"/>
      <c r="F780" s="86" t="str">
        <f t="shared" ref="F780" si="381">IF((SUM(L782:L791))&gt;0,SUM(L782:L791)," ")</f>
        <v xml:space="preserve"> </v>
      </c>
      <c r="G780" s="17"/>
      <c r="H780" s="17"/>
      <c r="I780" s="17"/>
      <c r="J780" s="17"/>
      <c r="K780" s="18"/>
      <c r="L780" s="18"/>
      <c r="M780" s="52" t="str">
        <f>IF(ISBLANK(C780)," ",IF(SUM(D782:E791)+SUM(G780:H780)+SUM(J780:L780)&gt;(D780*$K$8*$G$8),(D780*$K$8*$G$8),SUM(D782:E791)+SUM(G780:H780)+SUM(J780:L780)))</f>
        <v xml:space="preserve"> </v>
      </c>
      <c r="N780" s="26"/>
      <c r="O780" s="106" t="str">
        <f>IF(ISBLANK(N780)," ",IF(M780="0,00","0,00",MIN(IF(SUM(750/$O$8*M780)&gt;750,750,SUM(750/$O$8*M780)),N780)))</f>
        <v xml:space="preserve"> </v>
      </c>
      <c r="P780" s="53"/>
    </row>
    <row r="781" spans="1:28" ht="86.1" customHeight="1" x14ac:dyDescent="0.45">
      <c r="A781" s="291" t="s">
        <v>109</v>
      </c>
      <c r="B781" s="120" t="s">
        <v>113</v>
      </c>
      <c r="C781" s="82" t="s">
        <v>115</v>
      </c>
      <c r="D781" s="83" t="s">
        <v>201</v>
      </c>
      <c r="E781" s="83" t="s">
        <v>31</v>
      </c>
      <c r="F781" s="83" t="s">
        <v>35</v>
      </c>
      <c r="G781" s="83" t="s">
        <v>110</v>
      </c>
      <c r="H781" s="83" t="s">
        <v>43</v>
      </c>
      <c r="I781" s="83" t="s">
        <v>82</v>
      </c>
      <c r="J781" s="83" t="s">
        <v>83</v>
      </c>
      <c r="K781" s="84" t="s">
        <v>84</v>
      </c>
      <c r="L781" s="188" t="s">
        <v>229</v>
      </c>
      <c r="M781" s="293" t="s">
        <v>66</v>
      </c>
      <c r="N781" s="294"/>
      <c r="O781" s="295"/>
      <c r="P781" s="48"/>
    </row>
    <row r="782" spans="1:28" ht="17.100000000000001" customHeight="1" x14ac:dyDescent="0.45">
      <c r="A782" s="291"/>
      <c r="B782" s="151"/>
      <c r="C782" s="141">
        <v>1</v>
      </c>
      <c r="D782" s="19"/>
      <c r="E782" s="20"/>
      <c r="F782" s="21"/>
      <c r="G782" s="22"/>
      <c r="H782" s="87" t="str">
        <f t="shared" ref="H782:H791" si="382">IF(ISBLANK(G782)," ",(G782+1))</f>
        <v xml:space="preserve"> </v>
      </c>
      <c r="I782" s="22"/>
      <c r="J782" s="88" t="str">
        <f t="shared" ref="J782:J791" si="383">IF(ISBLANK(I782)," ",DATEDIF(G782,I782,"d"))</f>
        <v xml:space="preserve"> </v>
      </c>
      <c r="K782" s="89" t="str">
        <f t="shared" ref="K782:K791" si="384">IF(ISBLANK(G782)," ",(H782+29))</f>
        <v xml:space="preserve"> </v>
      </c>
      <c r="L782" s="90" t="str">
        <f t="shared" ref="L782:L791" si="385">IF(ISBLANK(D782),IF(ISBLANK(E782)," ",D782+E782),D782+E782)</f>
        <v xml:space="preserve"> </v>
      </c>
      <c r="M782" s="91"/>
      <c r="N782" s="92"/>
      <c r="O782" s="93"/>
      <c r="P782" s="48"/>
      <c r="Q782" s="48"/>
      <c r="R782" s="48"/>
      <c r="S782" s="48"/>
      <c r="T782" s="48"/>
      <c r="U782" s="48"/>
      <c r="V782" s="48"/>
      <c r="W782" s="48"/>
      <c r="X782" s="48"/>
      <c r="Y782" s="48"/>
      <c r="Z782" s="48"/>
      <c r="AA782"/>
      <c r="AB782"/>
    </row>
    <row r="783" spans="1:28" ht="17.100000000000001" customHeight="1" x14ac:dyDescent="0.45">
      <c r="A783" s="291"/>
      <c r="B783" s="151"/>
      <c r="C783" s="141">
        <f t="shared" ref="C783:C791" si="386">C782+1</f>
        <v>2</v>
      </c>
      <c r="D783" s="19"/>
      <c r="E783" s="20"/>
      <c r="F783" s="21"/>
      <c r="G783" s="22"/>
      <c r="H783" s="87" t="str">
        <f t="shared" si="382"/>
        <v xml:space="preserve"> </v>
      </c>
      <c r="I783" s="22"/>
      <c r="J783" s="88" t="str">
        <f t="shared" si="383"/>
        <v xml:space="preserve"> </v>
      </c>
      <c r="K783" s="89" t="str">
        <f t="shared" si="384"/>
        <v xml:space="preserve"> </v>
      </c>
      <c r="L783" s="90" t="str">
        <f t="shared" si="385"/>
        <v xml:space="preserve"> </v>
      </c>
      <c r="M783" s="107"/>
      <c r="N783" s="108"/>
      <c r="O783" s="94"/>
      <c r="P783" s="48"/>
      <c r="Q783" s="48"/>
      <c r="R783" s="48"/>
      <c r="S783" s="48"/>
      <c r="T783" s="48"/>
      <c r="U783" s="48"/>
      <c r="V783" s="48"/>
      <c r="W783" s="48"/>
      <c r="X783" s="48"/>
      <c r="Y783" s="48"/>
      <c r="Z783" s="48"/>
      <c r="AA783"/>
      <c r="AB783"/>
    </row>
    <row r="784" spans="1:28" ht="17.100000000000001" customHeight="1" x14ac:dyDescent="0.45">
      <c r="A784" s="291"/>
      <c r="B784" s="151"/>
      <c r="C784" s="141">
        <f t="shared" si="386"/>
        <v>3</v>
      </c>
      <c r="D784" s="19"/>
      <c r="E784" s="20"/>
      <c r="F784" s="21"/>
      <c r="G784" s="22"/>
      <c r="H784" s="87" t="str">
        <f t="shared" si="382"/>
        <v xml:space="preserve"> </v>
      </c>
      <c r="I784" s="22"/>
      <c r="J784" s="88" t="str">
        <f t="shared" si="383"/>
        <v xml:space="preserve"> </v>
      </c>
      <c r="K784" s="89" t="str">
        <f t="shared" si="384"/>
        <v xml:space="preserve"> </v>
      </c>
      <c r="L784" s="90" t="str">
        <f t="shared" si="385"/>
        <v xml:space="preserve"> </v>
      </c>
      <c r="M784" s="107"/>
      <c r="N784" s="108"/>
      <c r="O784" s="94"/>
      <c r="P784" s="48"/>
      <c r="Q784" s="48"/>
      <c r="R784" s="48"/>
      <c r="S784" s="48"/>
      <c r="T784" s="48"/>
      <c r="U784" s="48"/>
      <c r="V784" s="48"/>
      <c r="W784" s="48"/>
      <c r="X784" s="48"/>
      <c r="Y784" s="48"/>
      <c r="Z784" s="48"/>
      <c r="AA784"/>
      <c r="AB784"/>
    </row>
    <row r="785" spans="1:28" ht="17.100000000000001" customHeight="1" x14ac:dyDescent="0.45">
      <c r="A785" s="291"/>
      <c r="B785" s="151"/>
      <c r="C785" s="141">
        <f t="shared" si="386"/>
        <v>4</v>
      </c>
      <c r="D785" s="19"/>
      <c r="E785" s="20"/>
      <c r="F785" s="21"/>
      <c r="G785" s="22"/>
      <c r="H785" s="87" t="str">
        <f t="shared" si="382"/>
        <v xml:space="preserve"> </v>
      </c>
      <c r="I785" s="22"/>
      <c r="J785" s="88" t="str">
        <f t="shared" si="383"/>
        <v xml:space="preserve"> </v>
      </c>
      <c r="K785" s="89" t="str">
        <f t="shared" si="384"/>
        <v xml:space="preserve"> </v>
      </c>
      <c r="L785" s="90" t="str">
        <f t="shared" si="385"/>
        <v xml:space="preserve"> </v>
      </c>
      <c r="M785" s="107"/>
      <c r="N785" s="108"/>
      <c r="O785" s="94"/>
      <c r="P785" s="48"/>
      <c r="Q785" s="48"/>
      <c r="R785" s="48"/>
      <c r="S785" s="48"/>
      <c r="T785" s="48"/>
      <c r="U785" s="48"/>
      <c r="V785" s="48"/>
      <c r="W785" s="48"/>
      <c r="X785" s="48"/>
      <c r="Y785" s="48"/>
      <c r="Z785" s="48"/>
      <c r="AA785"/>
      <c r="AB785"/>
    </row>
    <row r="786" spans="1:28" ht="17.100000000000001" customHeight="1" x14ac:dyDescent="0.45">
      <c r="A786" s="291"/>
      <c r="B786" s="151"/>
      <c r="C786" s="141">
        <f t="shared" si="386"/>
        <v>5</v>
      </c>
      <c r="D786" s="19"/>
      <c r="E786" s="20"/>
      <c r="F786" s="21"/>
      <c r="G786" s="22"/>
      <c r="H786" s="87" t="str">
        <f t="shared" si="382"/>
        <v xml:space="preserve"> </v>
      </c>
      <c r="I786" s="22"/>
      <c r="J786" s="88" t="str">
        <f t="shared" si="383"/>
        <v xml:space="preserve"> </v>
      </c>
      <c r="K786" s="89" t="str">
        <f t="shared" si="384"/>
        <v xml:space="preserve"> </v>
      </c>
      <c r="L786" s="90" t="str">
        <f t="shared" si="385"/>
        <v xml:space="preserve"> </v>
      </c>
      <c r="M786" s="107"/>
      <c r="N786" s="108"/>
      <c r="O786" s="94"/>
      <c r="P786" s="48"/>
      <c r="Q786" s="48"/>
      <c r="R786" s="48"/>
      <c r="S786" s="48"/>
      <c r="T786" s="48"/>
      <c r="U786" s="48"/>
      <c r="V786" s="48"/>
      <c r="W786" s="48"/>
      <c r="X786" s="48"/>
      <c r="Y786" s="48"/>
      <c r="Z786" s="48"/>
      <c r="AA786"/>
      <c r="AB786"/>
    </row>
    <row r="787" spans="1:28" ht="17.100000000000001" customHeight="1" x14ac:dyDescent="0.45">
      <c r="A787" s="291"/>
      <c r="B787" s="151"/>
      <c r="C787" s="141">
        <f t="shared" si="386"/>
        <v>6</v>
      </c>
      <c r="D787" s="19"/>
      <c r="E787" s="20"/>
      <c r="F787" s="21"/>
      <c r="G787" s="22"/>
      <c r="H787" s="87" t="str">
        <f t="shared" si="382"/>
        <v xml:space="preserve"> </v>
      </c>
      <c r="I787" s="22"/>
      <c r="J787" s="88" t="str">
        <f t="shared" si="383"/>
        <v xml:space="preserve"> </v>
      </c>
      <c r="K787" s="89" t="str">
        <f t="shared" si="384"/>
        <v xml:space="preserve"> </v>
      </c>
      <c r="L787" s="90" t="str">
        <f t="shared" si="385"/>
        <v xml:space="preserve"> </v>
      </c>
      <c r="M787" s="107"/>
      <c r="N787" s="108"/>
      <c r="O787" s="94"/>
      <c r="P787" s="48"/>
      <c r="Q787" s="48"/>
      <c r="R787" s="48"/>
      <c r="S787" s="48"/>
      <c r="T787" s="48"/>
      <c r="U787" s="48"/>
      <c r="V787" s="48"/>
      <c r="W787" s="48"/>
      <c r="X787" s="48"/>
      <c r="Y787" s="48"/>
      <c r="Z787" s="48"/>
      <c r="AA787"/>
      <c r="AB787"/>
    </row>
    <row r="788" spans="1:28" ht="17.100000000000001" customHeight="1" x14ac:dyDescent="0.45">
      <c r="A788" s="291"/>
      <c r="B788" s="151"/>
      <c r="C788" s="141">
        <f t="shared" si="386"/>
        <v>7</v>
      </c>
      <c r="D788" s="19"/>
      <c r="E788" s="20"/>
      <c r="F788" s="21"/>
      <c r="G788" s="22"/>
      <c r="H788" s="87" t="str">
        <f t="shared" si="382"/>
        <v xml:space="preserve"> </v>
      </c>
      <c r="I788" s="22"/>
      <c r="J788" s="88" t="str">
        <f t="shared" si="383"/>
        <v xml:space="preserve"> </v>
      </c>
      <c r="K788" s="89" t="str">
        <f t="shared" si="384"/>
        <v xml:space="preserve"> </v>
      </c>
      <c r="L788" s="90" t="str">
        <f t="shared" si="385"/>
        <v xml:space="preserve"> </v>
      </c>
      <c r="M788" s="107"/>
      <c r="N788" s="108"/>
      <c r="O788" s="94"/>
      <c r="P788" s="48"/>
      <c r="Q788" s="48"/>
      <c r="R788" s="48"/>
      <c r="S788" s="48"/>
      <c r="T788" s="48"/>
      <c r="U788" s="48"/>
      <c r="V788" s="48"/>
      <c r="W788" s="48"/>
      <c r="X788" s="48"/>
      <c r="Y788" s="48"/>
      <c r="Z788" s="48"/>
      <c r="AA788"/>
      <c r="AB788"/>
    </row>
    <row r="789" spans="1:28" ht="17.100000000000001" customHeight="1" x14ac:dyDescent="0.45">
      <c r="A789" s="291"/>
      <c r="B789" s="151"/>
      <c r="C789" s="141">
        <f t="shared" si="386"/>
        <v>8</v>
      </c>
      <c r="D789" s="19"/>
      <c r="E789" s="20"/>
      <c r="F789" s="21"/>
      <c r="G789" s="22"/>
      <c r="H789" s="87" t="str">
        <f t="shared" si="382"/>
        <v xml:space="preserve"> </v>
      </c>
      <c r="I789" s="22"/>
      <c r="J789" s="88" t="str">
        <f t="shared" si="383"/>
        <v xml:space="preserve"> </v>
      </c>
      <c r="K789" s="89" t="str">
        <f t="shared" si="384"/>
        <v xml:space="preserve"> </v>
      </c>
      <c r="L789" s="90" t="str">
        <f t="shared" si="385"/>
        <v xml:space="preserve"> </v>
      </c>
      <c r="M789" s="107"/>
      <c r="N789" s="108"/>
      <c r="O789" s="94"/>
      <c r="P789" s="48"/>
      <c r="Q789" s="48"/>
      <c r="R789" s="48"/>
      <c r="S789" s="48"/>
      <c r="T789" s="48"/>
      <c r="U789" s="48"/>
      <c r="V789" s="48"/>
      <c r="W789" s="48"/>
      <c r="X789" s="48"/>
      <c r="Y789" s="48"/>
      <c r="Z789" s="48"/>
      <c r="AA789"/>
      <c r="AB789"/>
    </row>
    <row r="790" spans="1:28" ht="17.100000000000001" customHeight="1" x14ac:dyDescent="0.45">
      <c r="A790" s="291"/>
      <c r="B790" s="151"/>
      <c r="C790" s="141">
        <f t="shared" si="386"/>
        <v>9</v>
      </c>
      <c r="D790" s="19"/>
      <c r="E790" s="20"/>
      <c r="F790" s="21"/>
      <c r="G790" s="22"/>
      <c r="H790" s="87" t="str">
        <f t="shared" si="382"/>
        <v xml:space="preserve"> </v>
      </c>
      <c r="I790" s="22"/>
      <c r="J790" s="88" t="str">
        <f t="shared" si="383"/>
        <v xml:space="preserve"> </v>
      </c>
      <c r="K790" s="89" t="str">
        <f t="shared" si="384"/>
        <v xml:space="preserve"> </v>
      </c>
      <c r="L790" s="90" t="str">
        <f t="shared" si="385"/>
        <v xml:space="preserve"> </v>
      </c>
      <c r="M790" s="107"/>
      <c r="N790" s="108"/>
      <c r="O790" s="94"/>
      <c r="P790" s="48"/>
      <c r="Q790" s="48"/>
      <c r="R790" s="48"/>
      <c r="S790" s="48"/>
    </row>
    <row r="791" spans="1:28" ht="17.100000000000001" customHeight="1" thickBot="1" x14ac:dyDescent="0.5">
      <c r="A791" s="292"/>
      <c r="B791" s="152"/>
      <c r="C791" s="142">
        <f t="shared" si="386"/>
        <v>10</v>
      </c>
      <c r="D791" s="23"/>
      <c r="E791" s="24"/>
      <c r="F791" s="102"/>
      <c r="G791" s="25"/>
      <c r="H791" s="109" t="str">
        <f t="shared" si="382"/>
        <v xml:space="preserve"> </v>
      </c>
      <c r="I791" s="25"/>
      <c r="J791" s="110" t="str">
        <f t="shared" si="383"/>
        <v xml:space="preserve"> </v>
      </c>
      <c r="K791" s="95" t="str">
        <f t="shared" si="384"/>
        <v xml:space="preserve"> </v>
      </c>
      <c r="L791" s="111" t="str">
        <f t="shared" si="385"/>
        <v xml:space="preserve"> </v>
      </c>
      <c r="M791" s="96"/>
      <c r="N791" s="97"/>
      <c r="O791" s="98"/>
      <c r="P791" s="48"/>
      <c r="Q791" s="48"/>
      <c r="R791" s="48"/>
      <c r="S791" s="48"/>
    </row>
    <row r="792" spans="1:28" ht="55.9" thickBot="1" x14ac:dyDescent="0.5">
      <c r="A792" s="112" t="s">
        <v>65</v>
      </c>
      <c r="B792" s="113" t="s">
        <v>112</v>
      </c>
      <c r="C792" s="114" t="s">
        <v>79</v>
      </c>
      <c r="D792" s="114" t="s">
        <v>107</v>
      </c>
      <c r="E792" s="114" t="s">
        <v>211</v>
      </c>
      <c r="F792" s="114" t="s">
        <v>81</v>
      </c>
      <c r="G792" s="114" t="s">
        <v>32</v>
      </c>
      <c r="H792" s="114" t="s">
        <v>68</v>
      </c>
      <c r="I792" s="114" t="s">
        <v>44</v>
      </c>
      <c r="J792" s="114" t="s">
        <v>33</v>
      </c>
      <c r="K792" s="114" t="s">
        <v>34</v>
      </c>
      <c r="L792" s="114" t="s">
        <v>228</v>
      </c>
      <c r="M792" s="114" t="s">
        <v>229</v>
      </c>
      <c r="N792" s="114" t="s">
        <v>80</v>
      </c>
      <c r="O792" s="115" t="s">
        <v>69</v>
      </c>
      <c r="P792" s="48"/>
    </row>
    <row r="793" spans="1:28" ht="21" customHeight="1" x14ac:dyDescent="0.5">
      <c r="A793" s="49">
        <f>A780+1</f>
        <v>61</v>
      </c>
      <c r="B793" s="181"/>
      <c r="C793" s="174"/>
      <c r="D793" s="50" t="str">
        <f>IF(ISBLANK(C793)," ",C793/$K$8)</f>
        <v xml:space="preserve"> </v>
      </c>
      <c r="E793" s="17"/>
      <c r="F793" s="51" t="str">
        <f>IF((SUM(L795:L804))&gt;0,SUM(L795:L804)," ")</f>
        <v xml:space="preserve"> </v>
      </c>
      <c r="G793" s="17"/>
      <c r="H793" s="17"/>
      <c r="I793" s="17"/>
      <c r="J793" s="17"/>
      <c r="K793" s="18"/>
      <c r="L793" s="18"/>
      <c r="M793" s="52" t="str">
        <f>IF(ISBLANK(C793)," ",IF(SUM(D795:E804)+SUM(G793:H793)+SUM(J793:L793)&gt;(D793*$K$8*$G$8),(D793*$K$8*$G$8),SUM(D795:E804)+SUM(G793:H793)+SUM(J793:L793)))</f>
        <v xml:space="preserve"> </v>
      </c>
      <c r="N793" s="26"/>
      <c r="O793" s="99" t="str">
        <f>IF(ISBLANK(N793)," ",IF(M793="0,00","0,00",MIN(IF(SUM(750/$O$8*M793)&gt;750,750,SUM(750/$O$8*M793)),N793)))</f>
        <v xml:space="preserve"> </v>
      </c>
      <c r="P793" s="53"/>
    </row>
    <row r="794" spans="1:28" ht="86.1" customHeight="1" x14ac:dyDescent="0.45">
      <c r="A794" s="296" t="s">
        <v>109</v>
      </c>
      <c r="B794" s="146" t="s">
        <v>113</v>
      </c>
      <c r="C794" s="54" t="s">
        <v>115</v>
      </c>
      <c r="D794" s="55" t="s">
        <v>201</v>
      </c>
      <c r="E794" s="55" t="s">
        <v>31</v>
      </c>
      <c r="F794" s="55" t="s">
        <v>35</v>
      </c>
      <c r="G794" s="55" t="s">
        <v>110</v>
      </c>
      <c r="H794" s="55" t="s">
        <v>43</v>
      </c>
      <c r="I794" s="55" t="s">
        <v>82</v>
      </c>
      <c r="J794" s="55" t="s">
        <v>83</v>
      </c>
      <c r="K794" s="56" t="s">
        <v>84</v>
      </c>
      <c r="L794" s="187" t="s">
        <v>229</v>
      </c>
      <c r="M794" s="298" t="s">
        <v>66</v>
      </c>
      <c r="N794" s="299"/>
      <c r="O794" s="300"/>
      <c r="P794" s="48"/>
    </row>
    <row r="795" spans="1:28" ht="17.100000000000001" customHeight="1" x14ac:dyDescent="0.45">
      <c r="A795" s="296"/>
      <c r="B795" s="151"/>
      <c r="C795" s="139">
        <v>1</v>
      </c>
      <c r="D795" s="19"/>
      <c r="E795" s="20"/>
      <c r="F795" s="21"/>
      <c r="G795" s="22"/>
      <c r="H795" s="57" t="str">
        <f>IF(ISBLANK(G795)," ",(G795+1))</f>
        <v xml:space="preserve"> </v>
      </c>
      <c r="I795" s="22"/>
      <c r="J795" s="58" t="str">
        <f>IF(ISBLANK(I795)," ",DATEDIF(G795,I795,"d"))</f>
        <v xml:space="preserve"> </v>
      </c>
      <c r="K795" s="59" t="str">
        <f>IF(ISBLANK(G795)," ",(H795+29))</f>
        <v xml:space="preserve"> </v>
      </c>
      <c r="L795" s="60" t="str">
        <f>IF(ISBLANK(D795),IF(ISBLANK(E795)," ",D795+E795),D795+E795)</f>
        <v xml:space="preserve"> </v>
      </c>
      <c r="M795" s="61"/>
      <c r="N795" s="62"/>
      <c r="O795" s="63"/>
      <c r="P795" s="48"/>
      <c r="Q795" s="48"/>
      <c r="R795" s="48"/>
      <c r="S795" s="48"/>
      <c r="T795" s="48"/>
      <c r="U795" s="48"/>
      <c r="V795" s="48"/>
      <c r="W795" s="48"/>
      <c r="X795" s="48"/>
      <c r="Y795" s="48"/>
      <c r="Z795" s="48"/>
      <c r="AA795"/>
      <c r="AB795"/>
    </row>
    <row r="796" spans="1:28" ht="17.100000000000001" customHeight="1" x14ac:dyDescent="0.45">
      <c r="A796" s="296"/>
      <c r="B796" s="151"/>
      <c r="C796" s="139">
        <f t="shared" ref="C796:C804" si="387">C795+1</f>
        <v>2</v>
      </c>
      <c r="D796" s="19"/>
      <c r="E796" s="20"/>
      <c r="F796" s="21"/>
      <c r="G796" s="22"/>
      <c r="H796" s="57" t="str">
        <f t="shared" ref="H796:H804" si="388">IF(ISBLANK(G796)," ",(G796+1))</f>
        <v xml:space="preserve"> </v>
      </c>
      <c r="I796" s="22"/>
      <c r="J796" s="58" t="str">
        <f t="shared" ref="J796:J804" si="389">IF(ISBLANK(I796)," ",DATEDIF(G796,I796,"d"))</f>
        <v xml:space="preserve"> </v>
      </c>
      <c r="K796" s="59" t="str">
        <f>IF(ISBLANK(G796)," ",(H796+29))</f>
        <v xml:space="preserve"> </v>
      </c>
      <c r="L796" s="60" t="str">
        <f t="shared" ref="L796:L804" si="390">IF(ISBLANK(D796),IF(ISBLANK(E796)," ",D796+E796),D796+E796)</f>
        <v xml:space="preserve"> </v>
      </c>
      <c r="M796" s="100"/>
      <c r="N796" s="101"/>
      <c r="O796" s="64"/>
      <c r="P796" s="48"/>
      <c r="Q796" s="48"/>
      <c r="R796" s="48"/>
      <c r="S796" s="48"/>
      <c r="T796" s="48"/>
      <c r="U796" s="48"/>
      <c r="V796" s="48"/>
      <c r="W796" s="48"/>
      <c r="X796" s="48"/>
      <c r="Y796" s="48"/>
      <c r="Z796" s="48"/>
      <c r="AA796"/>
      <c r="AB796"/>
    </row>
    <row r="797" spans="1:28" ht="17.100000000000001" customHeight="1" x14ac:dyDescent="0.45">
      <c r="A797" s="296"/>
      <c r="B797" s="151"/>
      <c r="C797" s="139">
        <f t="shared" si="387"/>
        <v>3</v>
      </c>
      <c r="D797" s="19"/>
      <c r="E797" s="20"/>
      <c r="F797" s="21"/>
      <c r="G797" s="116"/>
      <c r="H797" s="57" t="str">
        <f t="shared" si="388"/>
        <v xml:space="preserve"> </v>
      </c>
      <c r="I797" s="22"/>
      <c r="J797" s="58" t="str">
        <f t="shared" si="389"/>
        <v xml:space="preserve"> </v>
      </c>
      <c r="K797" s="59" t="str">
        <f t="shared" ref="K797" si="391">IF(ISBLANK(G797)," ",(H797+29))</f>
        <v xml:space="preserve"> </v>
      </c>
      <c r="L797" s="60" t="str">
        <f t="shared" si="390"/>
        <v xml:space="preserve"> </v>
      </c>
      <c r="M797" s="100"/>
      <c r="N797" s="101"/>
      <c r="O797" s="64"/>
      <c r="P797" s="48"/>
      <c r="Q797" s="48"/>
      <c r="R797" s="48"/>
      <c r="S797" s="48"/>
      <c r="T797" s="48"/>
      <c r="U797" s="48"/>
      <c r="V797" s="48"/>
      <c r="W797" s="48"/>
      <c r="X797" s="48"/>
      <c r="Y797" s="48"/>
      <c r="Z797" s="48"/>
      <c r="AA797"/>
      <c r="AB797"/>
    </row>
    <row r="798" spans="1:28" ht="17.100000000000001" customHeight="1" x14ac:dyDescent="0.45">
      <c r="A798" s="296"/>
      <c r="B798" s="151"/>
      <c r="C798" s="139">
        <f t="shared" si="387"/>
        <v>4</v>
      </c>
      <c r="D798" s="19"/>
      <c r="E798" s="20"/>
      <c r="F798" s="21"/>
      <c r="G798" s="22"/>
      <c r="H798" s="57" t="str">
        <f t="shared" si="388"/>
        <v xml:space="preserve"> </v>
      </c>
      <c r="I798" s="22"/>
      <c r="J798" s="58" t="str">
        <f t="shared" si="389"/>
        <v xml:space="preserve"> </v>
      </c>
      <c r="K798" s="59" t="str">
        <f>IF(ISBLANK(G798)," ",(H798+29))</f>
        <v xml:space="preserve"> </v>
      </c>
      <c r="L798" s="60" t="str">
        <f t="shared" si="390"/>
        <v xml:space="preserve"> </v>
      </c>
      <c r="M798" s="100"/>
      <c r="N798" s="101"/>
      <c r="O798" s="64"/>
      <c r="P798" s="48"/>
      <c r="Q798" s="48"/>
      <c r="R798" s="48"/>
      <c r="S798" s="48"/>
      <c r="T798" s="48"/>
      <c r="U798" s="48"/>
      <c r="V798" s="48"/>
      <c r="W798" s="48"/>
      <c r="X798" s="48"/>
      <c r="Y798" s="48"/>
      <c r="Z798" s="48"/>
      <c r="AA798"/>
      <c r="AB798"/>
    </row>
    <row r="799" spans="1:28" ht="17.100000000000001" customHeight="1" x14ac:dyDescent="0.45">
      <c r="A799" s="296"/>
      <c r="B799" s="151"/>
      <c r="C799" s="139">
        <f t="shared" si="387"/>
        <v>5</v>
      </c>
      <c r="D799" s="19"/>
      <c r="E799" s="20"/>
      <c r="F799" s="21"/>
      <c r="G799" s="22"/>
      <c r="H799" s="57" t="str">
        <f t="shared" si="388"/>
        <v xml:space="preserve"> </v>
      </c>
      <c r="I799" s="22"/>
      <c r="J799" s="58" t="str">
        <f t="shared" si="389"/>
        <v xml:space="preserve"> </v>
      </c>
      <c r="K799" s="59" t="str">
        <f t="shared" ref="K799:K804" si="392">IF(ISBLANK(G799)," ",(H799+29))</f>
        <v xml:space="preserve"> </v>
      </c>
      <c r="L799" s="60" t="str">
        <f t="shared" si="390"/>
        <v xml:space="preserve"> </v>
      </c>
      <c r="M799" s="100"/>
      <c r="N799" s="101"/>
      <c r="O799" s="64"/>
      <c r="P799" s="48"/>
      <c r="Q799" s="48"/>
      <c r="R799" s="48"/>
      <c r="S799" s="48"/>
      <c r="T799" s="48"/>
      <c r="U799" s="48"/>
      <c r="V799" s="48"/>
      <c r="W799" s="48"/>
      <c r="X799" s="48"/>
      <c r="Y799" s="48"/>
      <c r="Z799" s="48"/>
      <c r="AA799"/>
      <c r="AB799"/>
    </row>
    <row r="800" spans="1:28" ht="17.100000000000001" customHeight="1" x14ac:dyDescent="0.45">
      <c r="A800" s="296"/>
      <c r="B800" s="151"/>
      <c r="C800" s="139">
        <f t="shared" si="387"/>
        <v>6</v>
      </c>
      <c r="D800" s="19"/>
      <c r="E800" s="20"/>
      <c r="F800" s="21"/>
      <c r="G800" s="22"/>
      <c r="H800" s="57" t="str">
        <f t="shared" si="388"/>
        <v xml:space="preserve"> </v>
      </c>
      <c r="I800" s="22"/>
      <c r="J800" s="58" t="str">
        <f t="shared" si="389"/>
        <v xml:space="preserve"> </v>
      </c>
      <c r="K800" s="59" t="str">
        <f t="shared" si="392"/>
        <v xml:space="preserve"> </v>
      </c>
      <c r="L800" s="60" t="str">
        <f t="shared" si="390"/>
        <v xml:space="preserve"> </v>
      </c>
      <c r="M800" s="100"/>
      <c r="N800" s="101"/>
      <c r="O800" s="64"/>
      <c r="P800" s="48"/>
      <c r="Q800" s="48"/>
      <c r="R800" s="48"/>
      <c r="S800" s="48"/>
      <c r="T800" s="48"/>
      <c r="U800" s="48"/>
      <c r="V800" s="48"/>
      <c r="W800" s="48"/>
      <c r="X800" s="48"/>
      <c r="Y800" s="48"/>
      <c r="Z800" s="48"/>
      <c r="AA800"/>
      <c r="AB800"/>
    </row>
    <row r="801" spans="1:28" ht="17.100000000000001" customHeight="1" x14ac:dyDescent="0.45">
      <c r="A801" s="296"/>
      <c r="B801" s="151"/>
      <c r="C801" s="139">
        <f t="shared" si="387"/>
        <v>7</v>
      </c>
      <c r="D801" s="19"/>
      <c r="E801" s="20"/>
      <c r="F801" s="21"/>
      <c r="G801" s="22"/>
      <c r="H801" s="57" t="str">
        <f t="shared" si="388"/>
        <v xml:space="preserve"> </v>
      </c>
      <c r="I801" s="22"/>
      <c r="J801" s="58" t="str">
        <f t="shared" si="389"/>
        <v xml:space="preserve"> </v>
      </c>
      <c r="K801" s="59" t="str">
        <f t="shared" si="392"/>
        <v xml:space="preserve"> </v>
      </c>
      <c r="L801" s="60" t="str">
        <f t="shared" si="390"/>
        <v xml:space="preserve"> </v>
      </c>
      <c r="M801" s="100"/>
      <c r="N801" s="101"/>
      <c r="O801" s="64"/>
      <c r="P801" s="48"/>
      <c r="Q801" s="48"/>
      <c r="R801" s="48"/>
      <c r="S801" s="48"/>
      <c r="T801" s="48"/>
      <c r="U801" s="48"/>
      <c r="V801" s="48"/>
      <c r="W801" s="48"/>
      <c r="X801" s="48"/>
      <c r="Y801" s="48"/>
      <c r="Z801" s="48"/>
      <c r="AA801"/>
      <c r="AB801"/>
    </row>
    <row r="802" spans="1:28" ht="17.100000000000001" customHeight="1" x14ac:dyDescent="0.45">
      <c r="A802" s="296"/>
      <c r="B802" s="151"/>
      <c r="C802" s="139">
        <f t="shared" si="387"/>
        <v>8</v>
      </c>
      <c r="D802" s="19"/>
      <c r="E802" s="20"/>
      <c r="F802" s="21"/>
      <c r="G802" s="22"/>
      <c r="H802" s="57" t="str">
        <f t="shared" si="388"/>
        <v xml:space="preserve"> </v>
      </c>
      <c r="I802" s="22"/>
      <c r="J802" s="58" t="str">
        <f t="shared" si="389"/>
        <v xml:space="preserve"> </v>
      </c>
      <c r="K802" s="59" t="str">
        <f t="shared" si="392"/>
        <v xml:space="preserve"> </v>
      </c>
      <c r="L802" s="60" t="str">
        <f t="shared" si="390"/>
        <v xml:space="preserve"> </v>
      </c>
      <c r="M802" s="100"/>
      <c r="N802" s="101"/>
      <c r="O802" s="64"/>
      <c r="P802" s="48"/>
      <c r="Q802" s="48"/>
      <c r="R802" s="48"/>
      <c r="S802" s="48"/>
      <c r="T802" s="48"/>
      <c r="U802" s="48"/>
      <c r="V802" s="48"/>
      <c r="W802" s="48"/>
      <c r="X802" s="48"/>
      <c r="Y802" s="48"/>
      <c r="Z802" s="48"/>
      <c r="AA802"/>
      <c r="AB802"/>
    </row>
    <row r="803" spans="1:28" ht="17.100000000000001" customHeight="1" x14ac:dyDescent="0.45">
      <c r="A803" s="296"/>
      <c r="B803" s="151"/>
      <c r="C803" s="139">
        <f t="shared" si="387"/>
        <v>9</v>
      </c>
      <c r="D803" s="19"/>
      <c r="E803" s="20"/>
      <c r="F803" s="21"/>
      <c r="G803" s="22"/>
      <c r="H803" s="57" t="str">
        <f t="shared" si="388"/>
        <v xml:space="preserve"> </v>
      </c>
      <c r="I803" s="22"/>
      <c r="J803" s="58" t="str">
        <f t="shared" si="389"/>
        <v xml:space="preserve"> </v>
      </c>
      <c r="K803" s="59" t="str">
        <f t="shared" si="392"/>
        <v xml:space="preserve"> </v>
      </c>
      <c r="L803" s="60" t="str">
        <f t="shared" si="390"/>
        <v xml:space="preserve"> </v>
      </c>
      <c r="M803" s="100"/>
      <c r="N803" s="101"/>
      <c r="O803" s="64"/>
      <c r="P803" s="48"/>
      <c r="Q803" s="48"/>
      <c r="R803" s="48"/>
      <c r="S803" s="48"/>
    </row>
    <row r="804" spans="1:28" ht="17.100000000000001" customHeight="1" thickBot="1" x14ac:dyDescent="0.5">
      <c r="A804" s="297"/>
      <c r="B804" s="152"/>
      <c r="C804" s="140">
        <f t="shared" si="387"/>
        <v>10</v>
      </c>
      <c r="D804" s="23"/>
      <c r="E804" s="24"/>
      <c r="F804" s="102"/>
      <c r="G804" s="25"/>
      <c r="H804" s="103" t="str">
        <f t="shared" si="388"/>
        <v xml:space="preserve"> </v>
      </c>
      <c r="I804" s="25"/>
      <c r="J804" s="104" t="str">
        <f t="shared" si="389"/>
        <v xml:space="preserve"> </v>
      </c>
      <c r="K804" s="65" t="str">
        <f t="shared" si="392"/>
        <v xml:space="preserve"> </v>
      </c>
      <c r="L804" s="105" t="str">
        <f t="shared" si="390"/>
        <v xml:space="preserve"> </v>
      </c>
      <c r="M804" s="66"/>
      <c r="N804" s="67"/>
      <c r="O804" s="68"/>
      <c r="P804" s="48"/>
      <c r="Q804" s="48"/>
      <c r="R804" s="48"/>
      <c r="S804" s="48"/>
    </row>
    <row r="805" spans="1:28" ht="55.9" thickBot="1" x14ac:dyDescent="0.5">
      <c r="A805" s="112" t="s">
        <v>65</v>
      </c>
      <c r="B805" s="113" t="s">
        <v>112</v>
      </c>
      <c r="C805" s="114" t="s">
        <v>79</v>
      </c>
      <c r="D805" s="114" t="s">
        <v>107</v>
      </c>
      <c r="E805" s="114" t="s">
        <v>211</v>
      </c>
      <c r="F805" s="114" t="s">
        <v>81</v>
      </c>
      <c r="G805" s="114" t="s">
        <v>32</v>
      </c>
      <c r="H805" s="114" t="s">
        <v>68</v>
      </c>
      <c r="I805" s="114" t="s">
        <v>44</v>
      </c>
      <c r="J805" s="114" t="s">
        <v>33</v>
      </c>
      <c r="K805" s="114" t="s">
        <v>34</v>
      </c>
      <c r="L805" s="114" t="s">
        <v>228</v>
      </c>
      <c r="M805" s="114" t="s">
        <v>229</v>
      </c>
      <c r="N805" s="114" t="s">
        <v>80</v>
      </c>
      <c r="O805" s="115" t="s">
        <v>69</v>
      </c>
      <c r="P805" s="48"/>
    </row>
    <row r="806" spans="1:28" ht="21" customHeight="1" x14ac:dyDescent="0.5">
      <c r="A806" s="81">
        <f>A793+1</f>
        <v>62</v>
      </c>
      <c r="B806" s="181"/>
      <c r="C806" s="174"/>
      <c r="D806" s="85" t="str">
        <f t="shared" ref="D806" si="393">IF(ISBLANK(C806)," ",C806/$K$8)</f>
        <v xml:space="preserve"> </v>
      </c>
      <c r="E806" s="17"/>
      <c r="F806" s="86" t="str">
        <f t="shared" ref="F806" si="394">IF((SUM(L808:L817))&gt;0,SUM(L808:L817)," ")</f>
        <v xml:space="preserve"> </v>
      </c>
      <c r="G806" s="17"/>
      <c r="H806" s="17"/>
      <c r="I806" s="17"/>
      <c r="J806" s="17"/>
      <c r="K806" s="18"/>
      <c r="L806" s="18"/>
      <c r="M806" s="52" t="str">
        <f>IF(ISBLANK(C806)," ",IF(SUM(D808:E817)+SUM(G806:H806)+SUM(J806:L806)&gt;(D806*$K$8*$G$8),(D806*$K$8*$G$8),SUM(D808:E817)+SUM(G806:H806)+SUM(J806:L806)))</f>
        <v xml:space="preserve"> </v>
      </c>
      <c r="N806" s="26"/>
      <c r="O806" s="106" t="str">
        <f>IF(ISBLANK(N806)," ",IF(M806="0,00","0,00",MIN(IF(SUM(750/$O$8*M806)&gt;750,750,SUM(750/$O$8*M806)),N806)))</f>
        <v xml:space="preserve"> </v>
      </c>
      <c r="P806" s="53"/>
    </row>
    <row r="807" spans="1:28" ht="86.1" customHeight="1" x14ac:dyDescent="0.45">
      <c r="A807" s="291" t="s">
        <v>109</v>
      </c>
      <c r="B807" s="120" t="s">
        <v>113</v>
      </c>
      <c r="C807" s="82" t="s">
        <v>115</v>
      </c>
      <c r="D807" s="83" t="s">
        <v>201</v>
      </c>
      <c r="E807" s="83" t="s">
        <v>31</v>
      </c>
      <c r="F807" s="83" t="s">
        <v>35</v>
      </c>
      <c r="G807" s="83" t="s">
        <v>110</v>
      </c>
      <c r="H807" s="83" t="s">
        <v>43</v>
      </c>
      <c r="I807" s="83" t="s">
        <v>82</v>
      </c>
      <c r="J807" s="83" t="s">
        <v>83</v>
      </c>
      <c r="K807" s="84" t="s">
        <v>84</v>
      </c>
      <c r="L807" s="188" t="s">
        <v>229</v>
      </c>
      <c r="M807" s="293" t="s">
        <v>66</v>
      </c>
      <c r="N807" s="294"/>
      <c r="O807" s="295"/>
      <c r="P807" s="48"/>
    </row>
    <row r="808" spans="1:28" ht="17.100000000000001" customHeight="1" x14ac:dyDescent="0.45">
      <c r="A808" s="291"/>
      <c r="B808" s="151"/>
      <c r="C808" s="141">
        <v>1</v>
      </c>
      <c r="D808" s="19"/>
      <c r="E808" s="20"/>
      <c r="F808" s="21"/>
      <c r="G808" s="22"/>
      <c r="H808" s="87" t="str">
        <f t="shared" ref="H808:H817" si="395">IF(ISBLANK(G808)," ",(G808+1))</f>
        <v xml:space="preserve"> </v>
      </c>
      <c r="I808" s="22"/>
      <c r="J808" s="88" t="str">
        <f t="shared" ref="J808:J817" si="396">IF(ISBLANK(I808)," ",DATEDIF(G808,I808,"d"))</f>
        <v xml:space="preserve"> </v>
      </c>
      <c r="K808" s="89" t="str">
        <f t="shared" ref="K808:K817" si="397">IF(ISBLANK(G808)," ",(H808+29))</f>
        <v xml:space="preserve"> </v>
      </c>
      <c r="L808" s="90" t="str">
        <f t="shared" ref="L808:L817" si="398">IF(ISBLANK(D808),IF(ISBLANK(E808)," ",D808+E808),D808+E808)</f>
        <v xml:space="preserve"> </v>
      </c>
      <c r="M808" s="91"/>
      <c r="N808" s="92"/>
      <c r="O808" s="93"/>
      <c r="P808" s="48"/>
      <c r="Q808" s="48"/>
      <c r="R808" s="48"/>
      <c r="S808" s="48"/>
      <c r="T808" s="48"/>
      <c r="U808" s="48"/>
      <c r="V808" s="48"/>
      <c r="W808" s="48"/>
      <c r="X808" s="48"/>
      <c r="Y808" s="48"/>
      <c r="Z808" s="48"/>
      <c r="AA808"/>
      <c r="AB808"/>
    </row>
    <row r="809" spans="1:28" ht="17.100000000000001" customHeight="1" x14ac:dyDescent="0.45">
      <c r="A809" s="291"/>
      <c r="B809" s="151"/>
      <c r="C809" s="141">
        <f t="shared" ref="C809:C817" si="399">C808+1</f>
        <v>2</v>
      </c>
      <c r="D809" s="19"/>
      <c r="E809" s="20"/>
      <c r="F809" s="21"/>
      <c r="G809" s="22"/>
      <c r="H809" s="87" t="str">
        <f t="shared" si="395"/>
        <v xml:space="preserve"> </v>
      </c>
      <c r="I809" s="22"/>
      <c r="J809" s="88" t="str">
        <f t="shared" si="396"/>
        <v xml:space="preserve"> </v>
      </c>
      <c r="K809" s="89" t="str">
        <f t="shared" si="397"/>
        <v xml:space="preserve"> </v>
      </c>
      <c r="L809" s="90" t="str">
        <f t="shared" si="398"/>
        <v xml:space="preserve"> </v>
      </c>
      <c r="M809" s="107"/>
      <c r="N809" s="108"/>
      <c r="O809" s="94"/>
      <c r="P809" s="48"/>
      <c r="Q809" s="48"/>
      <c r="R809" s="48"/>
      <c r="S809" s="48"/>
      <c r="T809" s="48"/>
      <c r="U809" s="48"/>
      <c r="V809" s="48"/>
      <c r="W809" s="48"/>
      <c r="X809" s="48"/>
      <c r="Y809" s="48"/>
      <c r="Z809" s="48"/>
      <c r="AA809"/>
      <c r="AB809"/>
    </row>
    <row r="810" spans="1:28" ht="17.100000000000001" customHeight="1" x14ac:dyDescent="0.45">
      <c r="A810" s="291"/>
      <c r="B810" s="151"/>
      <c r="C810" s="141">
        <f t="shared" si="399"/>
        <v>3</v>
      </c>
      <c r="D810" s="19"/>
      <c r="E810" s="20"/>
      <c r="F810" s="21"/>
      <c r="G810" s="22"/>
      <c r="H810" s="87" t="str">
        <f t="shared" si="395"/>
        <v xml:space="preserve"> </v>
      </c>
      <c r="I810" s="22"/>
      <c r="J810" s="88" t="str">
        <f t="shared" si="396"/>
        <v xml:space="preserve"> </v>
      </c>
      <c r="K810" s="89" t="str">
        <f t="shared" si="397"/>
        <v xml:space="preserve"> </v>
      </c>
      <c r="L810" s="90" t="str">
        <f t="shared" si="398"/>
        <v xml:space="preserve"> </v>
      </c>
      <c r="M810" s="107"/>
      <c r="N810" s="108"/>
      <c r="O810" s="94"/>
      <c r="P810" s="48"/>
      <c r="Q810" s="48"/>
      <c r="R810" s="48"/>
      <c r="S810" s="48"/>
      <c r="T810" s="48"/>
      <c r="U810" s="48"/>
      <c r="V810" s="48"/>
      <c r="W810" s="48"/>
      <c r="X810" s="48"/>
      <c r="Y810" s="48"/>
      <c r="Z810" s="48"/>
      <c r="AA810"/>
      <c r="AB810"/>
    </row>
    <row r="811" spans="1:28" ht="17.100000000000001" customHeight="1" x14ac:dyDescent="0.45">
      <c r="A811" s="291"/>
      <c r="B811" s="151"/>
      <c r="C811" s="141">
        <f t="shared" si="399"/>
        <v>4</v>
      </c>
      <c r="D811" s="19"/>
      <c r="E811" s="20"/>
      <c r="F811" s="21"/>
      <c r="G811" s="22"/>
      <c r="H811" s="87" t="str">
        <f t="shared" si="395"/>
        <v xml:space="preserve"> </v>
      </c>
      <c r="I811" s="22"/>
      <c r="J811" s="88" t="str">
        <f t="shared" si="396"/>
        <v xml:space="preserve"> </v>
      </c>
      <c r="K811" s="89" t="str">
        <f t="shared" si="397"/>
        <v xml:space="preserve"> </v>
      </c>
      <c r="L811" s="90" t="str">
        <f t="shared" si="398"/>
        <v xml:space="preserve"> </v>
      </c>
      <c r="M811" s="107"/>
      <c r="N811" s="108"/>
      <c r="O811" s="94"/>
      <c r="P811" s="48"/>
      <c r="Q811" s="48"/>
      <c r="R811" s="48"/>
      <c r="S811" s="48"/>
      <c r="T811" s="48"/>
      <c r="U811" s="48"/>
      <c r="V811" s="48"/>
      <c r="W811" s="48"/>
      <c r="X811" s="48"/>
      <c r="Y811" s="48"/>
      <c r="Z811" s="48"/>
      <c r="AA811"/>
      <c r="AB811"/>
    </row>
    <row r="812" spans="1:28" ht="17.100000000000001" customHeight="1" x14ac:dyDescent="0.45">
      <c r="A812" s="291"/>
      <c r="B812" s="151"/>
      <c r="C812" s="141">
        <f t="shared" si="399"/>
        <v>5</v>
      </c>
      <c r="D812" s="19"/>
      <c r="E812" s="20"/>
      <c r="F812" s="21"/>
      <c r="G812" s="22"/>
      <c r="H812" s="87" t="str">
        <f t="shared" si="395"/>
        <v xml:space="preserve"> </v>
      </c>
      <c r="I812" s="22"/>
      <c r="J812" s="88" t="str">
        <f t="shared" si="396"/>
        <v xml:space="preserve"> </v>
      </c>
      <c r="K812" s="89" t="str">
        <f t="shared" si="397"/>
        <v xml:space="preserve"> </v>
      </c>
      <c r="L812" s="90" t="str">
        <f t="shared" si="398"/>
        <v xml:space="preserve"> </v>
      </c>
      <c r="M812" s="107"/>
      <c r="N812" s="108"/>
      <c r="O812" s="94"/>
      <c r="P812" s="48"/>
      <c r="Q812" s="48"/>
      <c r="R812" s="48"/>
      <c r="S812" s="48"/>
      <c r="T812" s="48"/>
      <c r="U812" s="48"/>
      <c r="V812" s="48"/>
      <c r="W812" s="48"/>
      <c r="X812" s="48"/>
      <c r="Y812" s="48"/>
      <c r="Z812" s="48"/>
      <c r="AA812"/>
      <c r="AB812"/>
    </row>
    <row r="813" spans="1:28" ht="17.100000000000001" customHeight="1" x14ac:dyDescent="0.45">
      <c r="A813" s="291"/>
      <c r="B813" s="151"/>
      <c r="C813" s="141">
        <f t="shared" si="399"/>
        <v>6</v>
      </c>
      <c r="D813" s="19"/>
      <c r="E813" s="20"/>
      <c r="F813" s="21"/>
      <c r="G813" s="22"/>
      <c r="H813" s="87" t="str">
        <f t="shared" si="395"/>
        <v xml:space="preserve"> </v>
      </c>
      <c r="I813" s="22"/>
      <c r="J813" s="88" t="str">
        <f t="shared" si="396"/>
        <v xml:space="preserve"> </v>
      </c>
      <c r="K813" s="89" t="str">
        <f t="shared" si="397"/>
        <v xml:space="preserve"> </v>
      </c>
      <c r="L813" s="90" t="str">
        <f t="shared" si="398"/>
        <v xml:space="preserve"> </v>
      </c>
      <c r="M813" s="107"/>
      <c r="N813" s="108"/>
      <c r="O813" s="94"/>
      <c r="P813" s="48"/>
      <c r="Q813" s="48"/>
      <c r="R813" s="48"/>
      <c r="S813" s="48"/>
      <c r="T813" s="48"/>
      <c r="U813" s="48"/>
      <c r="V813" s="48"/>
      <c r="W813" s="48"/>
      <c r="X813" s="48"/>
      <c r="Y813" s="48"/>
      <c r="Z813" s="48"/>
      <c r="AA813"/>
      <c r="AB813"/>
    </row>
    <row r="814" spans="1:28" ht="17.100000000000001" customHeight="1" x14ac:dyDescent="0.45">
      <c r="A814" s="291"/>
      <c r="B814" s="151"/>
      <c r="C814" s="141">
        <f t="shared" si="399"/>
        <v>7</v>
      </c>
      <c r="D814" s="19"/>
      <c r="E814" s="20"/>
      <c r="F814" s="21"/>
      <c r="G814" s="22"/>
      <c r="H814" s="87" t="str">
        <f t="shared" si="395"/>
        <v xml:space="preserve"> </v>
      </c>
      <c r="I814" s="22"/>
      <c r="J814" s="88" t="str">
        <f t="shared" si="396"/>
        <v xml:space="preserve"> </v>
      </c>
      <c r="K814" s="89" t="str">
        <f t="shared" si="397"/>
        <v xml:space="preserve"> </v>
      </c>
      <c r="L814" s="90" t="str">
        <f t="shared" si="398"/>
        <v xml:space="preserve"> </v>
      </c>
      <c r="M814" s="107"/>
      <c r="N814" s="108"/>
      <c r="O814" s="94"/>
      <c r="P814" s="48"/>
      <c r="Q814" s="48"/>
      <c r="R814" s="48"/>
      <c r="S814" s="48"/>
      <c r="T814" s="48"/>
      <c r="U814" s="48"/>
      <c r="V814" s="48"/>
      <c r="W814" s="48"/>
      <c r="X814" s="48"/>
      <c r="Y814" s="48"/>
      <c r="Z814" s="48"/>
      <c r="AA814"/>
      <c r="AB814"/>
    </row>
    <row r="815" spans="1:28" ht="17.100000000000001" customHeight="1" x14ac:dyDescent="0.45">
      <c r="A815" s="291"/>
      <c r="B815" s="151"/>
      <c r="C815" s="141">
        <f t="shared" si="399"/>
        <v>8</v>
      </c>
      <c r="D815" s="19"/>
      <c r="E815" s="20"/>
      <c r="F815" s="21"/>
      <c r="G815" s="22"/>
      <c r="H815" s="87" t="str">
        <f t="shared" si="395"/>
        <v xml:space="preserve"> </v>
      </c>
      <c r="I815" s="22"/>
      <c r="J815" s="88" t="str">
        <f t="shared" si="396"/>
        <v xml:space="preserve"> </v>
      </c>
      <c r="K815" s="89" t="str">
        <f t="shared" si="397"/>
        <v xml:space="preserve"> </v>
      </c>
      <c r="L815" s="90" t="str">
        <f t="shared" si="398"/>
        <v xml:space="preserve"> </v>
      </c>
      <c r="M815" s="107"/>
      <c r="N815" s="108"/>
      <c r="O815" s="94"/>
      <c r="P815" s="48"/>
      <c r="Q815" s="48"/>
      <c r="R815" s="48"/>
      <c r="S815" s="48"/>
      <c r="T815" s="48"/>
      <c r="U815" s="48"/>
      <c r="V815" s="48"/>
      <c r="W815" s="48"/>
      <c r="X815" s="48"/>
      <c r="Y815" s="48"/>
      <c r="Z815" s="48"/>
      <c r="AA815"/>
      <c r="AB815"/>
    </row>
    <row r="816" spans="1:28" ht="17.100000000000001" customHeight="1" x14ac:dyDescent="0.45">
      <c r="A816" s="291"/>
      <c r="B816" s="151"/>
      <c r="C816" s="141">
        <f t="shared" si="399"/>
        <v>9</v>
      </c>
      <c r="D816" s="19"/>
      <c r="E816" s="20"/>
      <c r="F816" s="21"/>
      <c r="G816" s="22"/>
      <c r="H816" s="87" t="str">
        <f t="shared" si="395"/>
        <v xml:space="preserve"> </v>
      </c>
      <c r="I816" s="22"/>
      <c r="J816" s="88" t="str">
        <f t="shared" si="396"/>
        <v xml:space="preserve"> </v>
      </c>
      <c r="K816" s="89" t="str">
        <f t="shared" si="397"/>
        <v xml:space="preserve"> </v>
      </c>
      <c r="L816" s="90" t="str">
        <f t="shared" si="398"/>
        <v xml:space="preserve"> </v>
      </c>
      <c r="M816" s="107"/>
      <c r="N816" s="108"/>
      <c r="O816" s="94"/>
      <c r="P816" s="48"/>
      <c r="Q816" s="48"/>
      <c r="R816" s="48"/>
      <c r="S816" s="48"/>
    </row>
    <row r="817" spans="1:28" ht="17.100000000000001" customHeight="1" thickBot="1" x14ac:dyDescent="0.5">
      <c r="A817" s="292"/>
      <c r="B817" s="152"/>
      <c r="C817" s="142">
        <f t="shared" si="399"/>
        <v>10</v>
      </c>
      <c r="D817" s="23"/>
      <c r="E817" s="24"/>
      <c r="F817" s="102"/>
      <c r="G817" s="25"/>
      <c r="H817" s="109" t="str">
        <f t="shared" si="395"/>
        <v xml:space="preserve"> </v>
      </c>
      <c r="I817" s="25"/>
      <c r="J817" s="110" t="str">
        <f t="shared" si="396"/>
        <v xml:space="preserve"> </v>
      </c>
      <c r="K817" s="95" t="str">
        <f t="shared" si="397"/>
        <v xml:space="preserve"> </v>
      </c>
      <c r="L817" s="111" t="str">
        <f t="shared" si="398"/>
        <v xml:space="preserve"> </v>
      </c>
      <c r="M817" s="96"/>
      <c r="N817" s="97"/>
      <c r="O817" s="98"/>
      <c r="P817" s="48"/>
      <c r="Q817" s="48"/>
      <c r="R817" s="48"/>
      <c r="S817" s="48"/>
    </row>
    <row r="818" spans="1:28" ht="55.9" thickBot="1" x14ac:dyDescent="0.5">
      <c r="A818" s="112" t="s">
        <v>65</v>
      </c>
      <c r="B818" s="113" t="s">
        <v>112</v>
      </c>
      <c r="C818" s="114" t="s">
        <v>79</v>
      </c>
      <c r="D818" s="114" t="s">
        <v>107</v>
      </c>
      <c r="E818" s="114" t="s">
        <v>211</v>
      </c>
      <c r="F818" s="114" t="s">
        <v>81</v>
      </c>
      <c r="G818" s="114" t="s">
        <v>32</v>
      </c>
      <c r="H818" s="114" t="s">
        <v>68</v>
      </c>
      <c r="I818" s="114" t="s">
        <v>44</v>
      </c>
      <c r="J818" s="114" t="s">
        <v>33</v>
      </c>
      <c r="K818" s="114" t="s">
        <v>34</v>
      </c>
      <c r="L818" s="114" t="s">
        <v>228</v>
      </c>
      <c r="M818" s="114" t="s">
        <v>229</v>
      </c>
      <c r="N818" s="114" t="s">
        <v>80</v>
      </c>
      <c r="O818" s="115" t="s">
        <v>69</v>
      </c>
      <c r="P818" s="48"/>
    </row>
    <row r="819" spans="1:28" ht="21" customHeight="1" x14ac:dyDescent="0.5">
      <c r="A819" s="49">
        <f>A806+1</f>
        <v>63</v>
      </c>
      <c r="B819" s="181"/>
      <c r="C819" s="174"/>
      <c r="D819" s="50" t="str">
        <f>IF(ISBLANK(C819)," ",C819/$K$8)</f>
        <v xml:space="preserve"> </v>
      </c>
      <c r="E819" s="17"/>
      <c r="F819" s="51" t="str">
        <f>IF((SUM(L821:L830))&gt;0,SUM(L821:L830)," ")</f>
        <v xml:space="preserve"> </v>
      </c>
      <c r="G819" s="17"/>
      <c r="H819" s="17"/>
      <c r="I819" s="17"/>
      <c r="J819" s="17"/>
      <c r="K819" s="18"/>
      <c r="L819" s="18"/>
      <c r="M819" s="52" t="str">
        <f>IF(ISBLANK(C819)," ",IF(SUM(D821:E830)+SUM(G819:H819)+SUM(J819:L819)&gt;(D819*$K$8*$G$8),(D819*$K$8*$G$8),SUM(D821:E830)+SUM(G819:H819)+SUM(J819:L819)))</f>
        <v xml:space="preserve"> </v>
      </c>
      <c r="N819" s="26"/>
      <c r="O819" s="99" t="str">
        <f>IF(ISBLANK(N819)," ",IF(M819="0,00","0,00",MIN(IF(SUM(750/$O$8*M819)&gt;750,750,SUM(750/$O$8*M819)),N819)))</f>
        <v xml:space="preserve"> </v>
      </c>
      <c r="P819" s="53"/>
    </row>
    <row r="820" spans="1:28" ht="86.1" customHeight="1" x14ac:dyDescent="0.45">
      <c r="A820" s="296" t="s">
        <v>109</v>
      </c>
      <c r="B820" s="146" t="s">
        <v>113</v>
      </c>
      <c r="C820" s="54" t="s">
        <v>115</v>
      </c>
      <c r="D820" s="55" t="s">
        <v>201</v>
      </c>
      <c r="E820" s="55" t="s">
        <v>31</v>
      </c>
      <c r="F820" s="55" t="s">
        <v>35</v>
      </c>
      <c r="G820" s="55" t="s">
        <v>110</v>
      </c>
      <c r="H820" s="55" t="s">
        <v>43</v>
      </c>
      <c r="I820" s="55" t="s">
        <v>82</v>
      </c>
      <c r="J820" s="55" t="s">
        <v>83</v>
      </c>
      <c r="K820" s="56" t="s">
        <v>84</v>
      </c>
      <c r="L820" s="187" t="s">
        <v>229</v>
      </c>
      <c r="M820" s="298" t="s">
        <v>66</v>
      </c>
      <c r="N820" s="299"/>
      <c r="O820" s="300"/>
      <c r="P820" s="48"/>
    </row>
    <row r="821" spans="1:28" ht="17.100000000000001" customHeight="1" x14ac:dyDescent="0.45">
      <c r="A821" s="296"/>
      <c r="B821" s="151"/>
      <c r="C821" s="139">
        <v>1</v>
      </c>
      <c r="D821" s="19"/>
      <c r="E821" s="20"/>
      <c r="F821" s="21"/>
      <c r="G821" s="22"/>
      <c r="H821" s="57" t="str">
        <f>IF(ISBLANK(G821)," ",(G821+1))</f>
        <v xml:space="preserve"> </v>
      </c>
      <c r="I821" s="22"/>
      <c r="J821" s="58" t="str">
        <f>IF(ISBLANK(I821)," ",DATEDIF(G821,I821,"d"))</f>
        <v xml:space="preserve"> </v>
      </c>
      <c r="K821" s="59" t="str">
        <f>IF(ISBLANK(G821)," ",(H821+29))</f>
        <v xml:space="preserve"> </v>
      </c>
      <c r="L821" s="60" t="str">
        <f>IF(ISBLANK(D821),IF(ISBLANK(E821)," ",D821+E821),D821+E821)</f>
        <v xml:space="preserve"> </v>
      </c>
      <c r="M821" s="61"/>
      <c r="N821" s="62"/>
      <c r="O821" s="63"/>
      <c r="P821" s="48"/>
      <c r="Q821" s="48"/>
      <c r="R821" s="48"/>
      <c r="S821" s="48"/>
      <c r="T821" s="48"/>
      <c r="U821" s="48"/>
      <c r="V821" s="48"/>
      <c r="W821" s="48"/>
      <c r="X821" s="48"/>
      <c r="Y821" s="48"/>
      <c r="Z821" s="48"/>
      <c r="AA821"/>
      <c r="AB821"/>
    </row>
    <row r="822" spans="1:28" ht="17.100000000000001" customHeight="1" x14ac:dyDescent="0.45">
      <c r="A822" s="296"/>
      <c r="B822" s="151"/>
      <c r="C822" s="139">
        <f t="shared" ref="C822:C830" si="400">C821+1</f>
        <v>2</v>
      </c>
      <c r="D822" s="19"/>
      <c r="E822" s="20"/>
      <c r="F822" s="21"/>
      <c r="G822" s="22"/>
      <c r="H822" s="57" t="str">
        <f t="shared" ref="H822:H830" si="401">IF(ISBLANK(G822)," ",(G822+1))</f>
        <v xml:space="preserve"> </v>
      </c>
      <c r="I822" s="22"/>
      <c r="J822" s="58" t="str">
        <f t="shared" ref="J822:J830" si="402">IF(ISBLANK(I822)," ",DATEDIF(G822,I822,"d"))</f>
        <v xml:space="preserve"> </v>
      </c>
      <c r="K822" s="59" t="str">
        <f>IF(ISBLANK(G822)," ",(H822+29))</f>
        <v xml:space="preserve"> </v>
      </c>
      <c r="L822" s="60" t="str">
        <f t="shared" ref="L822:L830" si="403">IF(ISBLANK(D822),IF(ISBLANK(E822)," ",D822+E822),D822+E822)</f>
        <v xml:space="preserve"> </v>
      </c>
      <c r="M822" s="100"/>
      <c r="N822" s="101"/>
      <c r="O822" s="64"/>
      <c r="P822" s="48"/>
      <c r="Q822" s="48"/>
      <c r="R822" s="48"/>
      <c r="S822" s="48"/>
      <c r="T822" s="48"/>
      <c r="U822" s="48"/>
      <c r="V822" s="48"/>
      <c r="W822" s="48"/>
      <c r="X822" s="48"/>
      <c r="Y822" s="48"/>
      <c r="Z822" s="48"/>
      <c r="AA822"/>
      <c r="AB822"/>
    </row>
    <row r="823" spans="1:28" ht="17.100000000000001" customHeight="1" x14ac:dyDescent="0.45">
      <c r="A823" s="296"/>
      <c r="B823" s="151"/>
      <c r="C823" s="139">
        <f t="shared" si="400"/>
        <v>3</v>
      </c>
      <c r="D823" s="19"/>
      <c r="E823" s="20"/>
      <c r="F823" s="21"/>
      <c r="G823" s="116"/>
      <c r="H823" s="57" t="str">
        <f t="shared" si="401"/>
        <v xml:space="preserve"> </v>
      </c>
      <c r="I823" s="22"/>
      <c r="J823" s="58" t="str">
        <f t="shared" si="402"/>
        <v xml:space="preserve"> </v>
      </c>
      <c r="K823" s="59" t="str">
        <f t="shared" ref="K823" si="404">IF(ISBLANK(G823)," ",(H823+29))</f>
        <v xml:space="preserve"> </v>
      </c>
      <c r="L823" s="60" t="str">
        <f t="shared" si="403"/>
        <v xml:space="preserve"> </v>
      </c>
      <c r="M823" s="100"/>
      <c r="N823" s="101"/>
      <c r="O823" s="64"/>
      <c r="P823" s="48"/>
      <c r="Q823" s="48"/>
      <c r="R823" s="48"/>
      <c r="S823" s="48"/>
      <c r="T823" s="48"/>
      <c r="U823" s="48"/>
      <c r="V823" s="48"/>
      <c r="W823" s="48"/>
      <c r="X823" s="48"/>
      <c r="Y823" s="48"/>
      <c r="Z823" s="48"/>
      <c r="AA823"/>
      <c r="AB823"/>
    </row>
    <row r="824" spans="1:28" ht="17.100000000000001" customHeight="1" x14ac:dyDescent="0.45">
      <c r="A824" s="296"/>
      <c r="B824" s="151"/>
      <c r="C824" s="139">
        <f t="shared" si="400"/>
        <v>4</v>
      </c>
      <c r="D824" s="19"/>
      <c r="E824" s="20"/>
      <c r="F824" s="21"/>
      <c r="G824" s="22"/>
      <c r="H824" s="57" t="str">
        <f t="shared" si="401"/>
        <v xml:space="preserve"> </v>
      </c>
      <c r="I824" s="22"/>
      <c r="J824" s="58" t="str">
        <f t="shared" si="402"/>
        <v xml:space="preserve"> </v>
      </c>
      <c r="K824" s="59" t="str">
        <f>IF(ISBLANK(G824)," ",(H824+29))</f>
        <v xml:space="preserve"> </v>
      </c>
      <c r="L824" s="60" t="str">
        <f t="shared" si="403"/>
        <v xml:space="preserve"> </v>
      </c>
      <c r="M824" s="100"/>
      <c r="N824" s="101"/>
      <c r="O824" s="64"/>
      <c r="P824" s="48"/>
      <c r="Q824" s="48"/>
      <c r="R824" s="48"/>
      <c r="S824" s="48"/>
      <c r="T824" s="48"/>
      <c r="U824" s="48"/>
      <c r="V824" s="48"/>
      <c r="W824" s="48"/>
      <c r="X824" s="48"/>
      <c r="Y824" s="48"/>
      <c r="Z824" s="48"/>
      <c r="AA824"/>
      <c r="AB824"/>
    </row>
    <row r="825" spans="1:28" ht="17.100000000000001" customHeight="1" x14ac:dyDescent="0.45">
      <c r="A825" s="296"/>
      <c r="B825" s="151"/>
      <c r="C825" s="139">
        <f t="shared" si="400"/>
        <v>5</v>
      </c>
      <c r="D825" s="19"/>
      <c r="E825" s="20"/>
      <c r="F825" s="21"/>
      <c r="G825" s="22"/>
      <c r="H825" s="57" t="str">
        <f t="shared" si="401"/>
        <v xml:space="preserve"> </v>
      </c>
      <c r="I825" s="22"/>
      <c r="J825" s="58" t="str">
        <f t="shared" si="402"/>
        <v xml:space="preserve"> </v>
      </c>
      <c r="K825" s="59" t="str">
        <f t="shared" ref="K825:K830" si="405">IF(ISBLANK(G825)," ",(H825+29))</f>
        <v xml:space="preserve"> </v>
      </c>
      <c r="L825" s="60" t="str">
        <f t="shared" si="403"/>
        <v xml:space="preserve"> </v>
      </c>
      <c r="M825" s="100"/>
      <c r="N825" s="101"/>
      <c r="O825" s="64"/>
      <c r="P825" s="48"/>
      <c r="Q825" s="48"/>
      <c r="R825" s="48"/>
      <c r="S825" s="48"/>
      <c r="T825" s="48"/>
      <c r="U825" s="48"/>
      <c r="V825" s="48"/>
      <c r="W825" s="48"/>
      <c r="X825" s="48"/>
      <c r="Y825" s="48"/>
      <c r="Z825" s="48"/>
      <c r="AA825"/>
      <c r="AB825"/>
    </row>
    <row r="826" spans="1:28" ht="17.100000000000001" customHeight="1" x14ac:dyDescent="0.45">
      <c r="A826" s="296"/>
      <c r="B826" s="151"/>
      <c r="C826" s="139">
        <f t="shared" si="400"/>
        <v>6</v>
      </c>
      <c r="D826" s="19"/>
      <c r="E826" s="20"/>
      <c r="F826" s="21"/>
      <c r="G826" s="22"/>
      <c r="H826" s="57" t="str">
        <f t="shared" si="401"/>
        <v xml:space="preserve"> </v>
      </c>
      <c r="I826" s="22"/>
      <c r="J826" s="58" t="str">
        <f t="shared" si="402"/>
        <v xml:space="preserve"> </v>
      </c>
      <c r="K826" s="59" t="str">
        <f t="shared" si="405"/>
        <v xml:space="preserve"> </v>
      </c>
      <c r="L826" s="60" t="str">
        <f t="shared" si="403"/>
        <v xml:space="preserve"> </v>
      </c>
      <c r="M826" s="100"/>
      <c r="N826" s="101"/>
      <c r="O826" s="64"/>
      <c r="P826" s="48"/>
      <c r="Q826" s="48"/>
      <c r="R826" s="48"/>
      <c r="S826" s="48"/>
      <c r="T826" s="48"/>
      <c r="U826" s="48"/>
      <c r="V826" s="48"/>
      <c r="W826" s="48"/>
      <c r="X826" s="48"/>
      <c r="Y826" s="48"/>
      <c r="Z826" s="48"/>
      <c r="AA826"/>
      <c r="AB826"/>
    </row>
    <row r="827" spans="1:28" ht="17.100000000000001" customHeight="1" x14ac:dyDescent="0.45">
      <c r="A827" s="296"/>
      <c r="B827" s="151"/>
      <c r="C827" s="139">
        <f t="shared" si="400"/>
        <v>7</v>
      </c>
      <c r="D827" s="19"/>
      <c r="E827" s="20"/>
      <c r="F827" s="21"/>
      <c r="G827" s="22"/>
      <c r="H827" s="57" t="str">
        <f t="shared" si="401"/>
        <v xml:space="preserve"> </v>
      </c>
      <c r="I827" s="22"/>
      <c r="J827" s="58" t="str">
        <f t="shared" si="402"/>
        <v xml:space="preserve"> </v>
      </c>
      <c r="K827" s="59" t="str">
        <f t="shared" si="405"/>
        <v xml:space="preserve"> </v>
      </c>
      <c r="L827" s="60" t="str">
        <f t="shared" si="403"/>
        <v xml:space="preserve"> </v>
      </c>
      <c r="M827" s="100"/>
      <c r="N827" s="101"/>
      <c r="O827" s="64"/>
      <c r="P827" s="48"/>
      <c r="Q827" s="48"/>
      <c r="R827" s="48"/>
      <c r="S827" s="48"/>
      <c r="T827" s="48"/>
      <c r="U827" s="48"/>
      <c r="V827" s="48"/>
      <c r="W827" s="48"/>
      <c r="X827" s="48"/>
      <c r="Y827" s="48"/>
      <c r="Z827" s="48"/>
      <c r="AA827"/>
      <c r="AB827"/>
    </row>
    <row r="828" spans="1:28" ht="17.100000000000001" customHeight="1" x14ac:dyDescent="0.45">
      <c r="A828" s="296"/>
      <c r="B828" s="151"/>
      <c r="C828" s="139">
        <f t="shared" si="400"/>
        <v>8</v>
      </c>
      <c r="D828" s="19"/>
      <c r="E828" s="20"/>
      <c r="F828" s="21"/>
      <c r="G828" s="22"/>
      <c r="H828" s="57" t="str">
        <f t="shared" si="401"/>
        <v xml:space="preserve"> </v>
      </c>
      <c r="I828" s="22"/>
      <c r="J828" s="58" t="str">
        <f t="shared" si="402"/>
        <v xml:space="preserve"> </v>
      </c>
      <c r="K828" s="59" t="str">
        <f t="shared" si="405"/>
        <v xml:space="preserve"> </v>
      </c>
      <c r="L828" s="60" t="str">
        <f t="shared" si="403"/>
        <v xml:space="preserve"> </v>
      </c>
      <c r="M828" s="100"/>
      <c r="N828" s="101"/>
      <c r="O828" s="64"/>
      <c r="P828" s="48"/>
      <c r="Q828" s="48"/>
      <c r="R828" s="48"/>
      <c r="S828" s="48"/>
      <c r="T828" s="48"/>
      <c r="U828" s="48"/>
      <c r="V828" s="48"/>
      <c r="W828" s="48"/>
      <c r="X828" s="48"/>
      <c r="Y828" s="48"/>
      <c r="Z828" s="48"/>
      <c r="AA828"/>
      <c r="AB828"/>
    </row>
    <row r="829" spans="1:28" ht="17.100000000000001" customHeight="1" x14ac:dyDescent="0.45">
      <c r="A829" s="296"/>
      <c r="B829" s="151"/>
      <c r="C829" s="139">
        <f t="shared" si="400"/>
        <v>9</v>
      </c>
      <c r="D829" s="19"/>
      <c r="E829" s="20"/>
      <c r="F829" s="21"/>
      <c r="G829" s="22"/>
      <c r="H829" s="57" t="str">
        <f t="shared" si="401"/>
        <v xml:space="preserve"> </v>
      </c>
      <c r="I829" s="22"/>
      <c r="J829" s="58" t="str">
        <f t="shared" si="402"/>
        <v xml:space="preserve"> </v>
      </c>
      <c r="K829" s="59" t="str">
        <f t="shared" si="405"/>
        <v xml:space="preserve"> </v>
      </c>
      <c r="L829" s="60" t="str">
        <f t="shared" si="403"/>
        <v xml:space="preserve"> </v>
      </c>
      <c r="M829" s="100"/>
      <c r="N829" s="101"/>
      <c r="O829" s="64"/>
      <c r="P829" s="48"/>
      <c r="Q829" s="48"/>
      <c r="R829" s="48"/>
      <c r="S829" s="48"/>
    </row>
    <row r="830" spans="1:28" ht="17.100000000000001" customHeight="1" thickBot="1" x14ac:dyDescent="0.5">
      <c r="A830" s="297"/>
      <c r="B830" s="152"/>
      <c r="C830" s="140">
        <f t="shared" si="400"/>
        <v>10</v>
      </c>
      <c r="D830" s="23"/>
      <c r="E830" s="24"/>
      <c r="F830" s="102"/>
      <c r="G830" s="25"/>
      <c r="H830" s="103" t="str">
        <f t="shared" si="401"/>
        <v xml:space="preserve"> </v>
      </c>
      <c r="I830" s="25"/>
      <c r="J830" s="104" t="str">
        <f t="shared" si="402"/>
        <v xml:space="preserve"> </v>
      </c>
      <c r="K830" s="65" t="str">
        <f t="shared" si="405"/>
        <v xml:space="preserve"> </v>
      </c>
      <c r="L830" s="105" t="str">
        <f t="shared" si="403"/>
        <v xml:space="preserve"> </v>
      </c>
      <c r="M830" s="66"/>
      <c r="N830" s="67"/>
      <c r="O830" s="68"/>
      <c r="P830" s="48"/>
      <c r="Q830" s="48"/>
      <c r="R830" s="48"/>
      <c r="S830" s="48"/>
    </row>
    <row r="831" spans="1:28" ht="55.9" thickBot="1" x14ac:dyDescent="0.5">
      <c r="A831" s="112" t="s">
        <v>65</v>
      </c>
      <c r="B831" s="113" t="s">
        <v>112</v>
      </c>
      <c r="C831" s="114" t="s">
        <v>79</v>
      </c>
      <c r="D831" s="114" t="s">
        <v>107</v>
      </c>
      <c r="E831" s="114" t="s">
        <v>211</v>
      </c>
      <c r="F831" s="114" t="s">
        <v>81</v>
      </c>
      <c r="G831" s="114" t="s">
        <v>32</v>
      </c>
      <c r="H831" s="114" t="s">
        <v>68</v>
      </c>
      <c r="I831" s="114" t="s">
        <v>44</v>
      </c>
      <c r="J831" s="114" t="s">
        <v>33</v>
      </c>
      <c r="K831" s="114" t="s">
        <v>34</v>
      </c>
      <c r="L831" s="114" t="s">
        <v>228</v>
      </c>
      <c r="M831" s="114" t="s">
        <v>229</v>
      </c>
      <c r="N831" s="114" t="s">
        <v>80</v>
      </c>
      <c r="O831" s="115" t="s">
        <v>69</v>
      </c>
      <c r="P831" s="48"/>
    </row>
    <row r="832" spans="1:28" ht="21" customHeight="1" x14ac:dyDescent="0.5">
      <c r="A832" s="81">
        <f>A819+1</f>
        <v>64</v>
      </c>
      <c r="B832" s="181"/>
      <c r="C832" s="174"/>
      <c r="D832" s="85" t="str">
        <f t="shared" ref="D832" si="406">IF(ISBLANK(C832)," ",C832/$K$8)</f>
        <v xml:space="preserve"> </v>
      </c>
      <c r="E832" s="17"/>
      <c r="F832" s="86" t="str">
        <f t="shared" ref="F832" si="407">IF((SUM(L834:L843))&gt;0,SUM(L834:L843)," ")</f>
        <v xml:space="preserve"> </v>
      </c>
      <c r="G832" s="17"/>
      <c r="H832" s="17"/>
      <c r="I832" s="17"/>
      <c r="J832" s="17"/>
      <c r="K832" s="18"/>
      <c r="L832" s="18"/>
      <c r="M832" s="52" t="str">
        <f>IF(ISBLANK(C832)," ",IF(SUM(D834:E843)+SUM(G832:H832)+SUM(J832:L832)&gt;(D832*$K$8*$G$8),(D832*$K$8*$G$8),SUM(D834:E843)+SUM(G832:H832)+SUM(J832:L832)))</f>
        <v xml:space="preserve"> </v>
      </c>
      <c r="N832" s="26"/>
      <c r="O832" s="106" t="str">
        <f>IF(ISBLANK(N832)," ",IF(M832="0,00","0,00",MIN(IF(SUM(750/$O$8*M832)&gt;750,750,SUM(750/$O$8*M832)),N832)))</f>
        <v xml:space="preserve"> </v>
      </c>
      <c r="P832" s="53"/>
    </row>
    <row r="833" spans="1:28" ht="86.1" customHeight="1" x14ac:dyDescent="0.45">
      <c r="A833" s="291" t="s">
        <v>109</v>
      </c>
      <c r="B833" s="120" t="s">
        <v>113</v>
      </c>
      <c r="C833" s="82" t="s">
        <v>115</v>
      </c>
      <c r="D833" s="83" t="s">
        <v>201</v>
      </c>
      <c r="E833" s="83" t="s">
        <v>31</v>
      </c>
      <c r="F833" s="83" t="s">
        <v>35</v>
      </c>
      <c r="G833" s="83" t="s">
        <v>110</v>
      </c>
      <c r="H833" s="83" t="s">
        <v>43</v>
      </c>
      <c r="I833" s="83" t="s">
        <v>82</v>
      </c>
      <c r="J833" s="83" t="s">
        <v>83</v>
      </c>
      <c r="K833" s="84" t="s">
        <v>84</v>
      </c>
      <c r="L833" s="188" t="s">
        <v>229</v>
      </c>
      <c r="M833" s="293" t="s">
        <v>66</v>
      </c>
      <c r="N833" s="294"/>
      <c r="O833" s="295"/>
      <c r="P833" s="48"/>
    </row>
    <row r="834" spans="1:28" ht="17.100000000000001" customHeight="1" x14ac:dyDescent="0.45">
      <c r="A834" s="291"/>
      <c r="B834" s="151"/>
      <c r="C834" s="141">
        <v>1</v>
      </c>
      <c r="D834" s="19"/>
      <c r="E834" s="20"/>
      <c r="F834" s="21"/>
      <c r="G834" s="22"/>
      <c r="H834" s="87" t="str">
        <f t="shared" ref="H834:H843" si="408">IF(ISBLANK(G834)," ",(G834+1))</f>
        <v xml:space="preserve"> </v>
      </c>
      <c r="I834" s="22"/>
      <c r="J834" s="88" t="str">
        <f t="shared" ref="J834:J843" si="409">IF(ISBLANK(I834)," ",DATEDIF(G834,I834,"d"))</f>
        <v xml:space="preserve"> </v>
      </c>
      <c r="K834" s="89" t="str">
        <f t="shared" ref="K834:K843" si="410">IF(ISBLANK(G834)," ",(H834+29))</f>
        <v xml:space="preserve"> </v>
      </c>
      <c r="L834" s="90" t="str">
        <f t="shared" ref="L834:L843" si="411">IF(ISBLANK(D834),IF(ISBLANK(E834)," ",D834+E834),D834+E834)</f>
        <v xml:space="preserve"> </v>
      </c>
      <c r="M834" s="91"/>
      <c r="N834" s="92"/>
      <c r="O834" s="93"/>
      <c r="P834" s="48"/>
      <c r="Q834" s="48"/>
      <c r="R834" s="48"/>
      <c r="S834" s="48"/>
      <c r="T834" s="48"/>
      <c r="U834" s="48"/>
      <c r="V834" s="48"/>
      <c r="W834" s="48"/>
      <c r="X834" s="48"/>
      <c r="Y834" s="48"/>
      <c r="Z834" s="48"/>
      <c r="AA834"/>
      <c r="AB834"/>
    </row>
    <row r="835" spans="1:28" ht="17.100000000000001" customHeight="1" x14ac:dyDescent="0.45">
      <c r="A835" s="291"/>
      <c r="B835" s="151"/>
      <c r="C835" s="141">
        <f t="shared" ref="C835:C843" si="412">C834+1</f>
        <v>2</v>
      </c>
      <c r="D835" s="19"/>
      <c r="E835" s="20"/>
      <c r="F835" s="21"/>
      <c r="G835" s="22"/>
      <c r="H835" s="87" t="str">
        <f t="shared" si="408"/>
        <v xml:space="preserve"> </v>
      </c>
      <c r="I835" s="22"/>
      <c r="J835" s="88" t="str">
        <f t="shared" si="409"/>
        <v xml:space="preserve"> </v>
      </c>
      <c r="K835" s="89" t="str">
        <f t="shared" si="410"/>
        <v xml:space="preserve"> </v>
      </c>
      <c r="L835" s="90" t="str">
        <f t="shared" si="411"/>
        <v xml:space="preserve"> </v>
      </c>
      <c r="M835" s="107"/>
      <c r="N835" s="108"/>
      <c r="O835" s="94"/>
      <c r="P835" s="48"/>
      <c r="Q835" s="48"/>
      <c r="R835" s="48"/>
      <c r="S835" s="48"/>
      <c r="T835" s="48"/>
      <c r="U835" s="48"/>
      <c r="V835" s="48"/>
      <c r="W835" s="48"/>
      <c r="X835" s="48"/>
      <c r="Y835" s="48"/>
      <c r="Z835" s="48"/>
      <c r="AA835"/>
      <c r="AB835"/>
    </row>
    <row r="836" spans="1:28" ht="17.100000000000001" customHeight="1" x14ac:dyDescent="0.45">
      <c r="A836" s="291"/>
      <c r="B836" s="151"/>
      <c r="C836" s="141">
        <f t="shared" si="412"/>
        <v>3</v>
      </c>
      <c r="D836" s="19"/>
      <c r="E836" s="20"/>
      <c r="F836" s="21"/>
      <c r="G836" s="22"/>
      <c r="H836" s="87" t="str">
        <f t="shared" si="408"/>
        <v xml:space="preserve"> </v>
      </c>
      <c r="I836" s="22"/>
      <c r="J836" s="88" t="str">
        <f t="shared" si="409"/>
        <v xml:space="preserve"> </v>
      </c>
      <c r="K836" s="89" t="str">
        <f t="shared" si="410"/>
        <v xml:space="preserve"> </v>
      </c>
      <c r="L836" s="90" t="str">
        <f t="shared" si="411"/>
        <v xml:space="preserve"> </v>
      </c>
      <c r="M836" s="107"/>
      <c r="N836" s="108"/>
      <c r="O836" s="94"/>
      <c r="P836" s="48"/>
      <c r="Q836" s="48"/>
      <c r="R836" s="48"/>
      <c r="S836" s="48"/>
      <c r="T836" s="48"/>
      <c r="U836" s="48"/>
      <c r="V836" s="48"/>
      <c r="W836" s="48"/>
      <c r="X836" s="48"/>
      <c r="Y836" s="48"/>
      <c r="Z836" s="48"/>
      <c r="AA836"/>
      <c r="AB836"/>
    </row>
    <row r="837" spans="1:28" ht="17.100000000000001" customHeight="1" x14ac:dyDescent="0.45">
      <c r="A837" s="291"/>
      <c r="B837" s="151"/>
      <c r="C837" s="141">
        <f t="shared" si="412"/>
        <v>4</v>
      </c>
      <c r="D837" s="19"/>
      <c r="E837" s="20"/>
      <c r="F837" s="21"/>
      <c r="G837" s="22"/>
      <c r="H837" s="87" t="str">
        <f t="shared" si="408"/>
        <v xml:space="preserve"> </v>
      </c>
      <c r="I837" s="22"/>
      <c r="J837" s="88" t="str">
        <f t="shared" si="409"/>
        <v xml:space="preserve"> </v>
      </c>
      <c r="K837" s="89" t="str">
        <f t="shared" si="410"/>
        <v xml:space="preserve"> </v>
      </c>
      <c r="L837" s="90" t="str">
        <f t="shared" si="411"/>
        <v xml:space="preserve"> </v>
      </c>
      <c r="M837" s="107"/>
      <c r="N837" s="108"/>
      <c r="O837" s="94"/>
      <c r="P837" s="48"/>
      <c r="Q837" s="48"/>
      <c r="R837" s="48"/>
      <c r="S837" s="48"/>
      <c r="T837" s="48"/>
      <c r="U837" s="48"/>
      <c r="V837" s="48"/>
      <c r="W837" s="48"/>
      <c r="X837" s="48"/>
      <c r="Y837" s="48"/>
      <c r="Z837" s="48"/>
      <c r="AA837"/>
      <c r="AB837"/>
    </row>
    <row r="838" spans="1:28" ht="17.100000000000001" customHeight="1" x14ac:dyDescent="0.45">
      <c r="A838" s="291"/>
      <c r="B838" s="151"/>
      <c r="C838" s="141">
        <f t="shared" si="412"/>
        <v>5</v>
      </c>
      <c r="D838" s="19"/>
      <c r="E838" s="20"/>
      <c r="F838" s="21"/>
      <c r="G838" s="22"/>
      <c r="H838" s="87" t="str">
        <f t="shared" si="408"/>
        <v xml:space="preserve"> </v>
      </c>
      <c r="I838" s="22"/>
      <c r="J838" s="88" t="str">
        <f t="shared" si="409"/>
        <v xml:space="preserve"> </v>
      </c>
      <c r="K838" s="89" t="str">
        <f t="shared" si="410"/>
        <v xml:space="preserve"> </v>
      </c>
      <c r="L838" s="90" t="str">
        <f t="shared" si="411"/>
        <v xml:space="preserve"> </v>
      </c>
      <c r="M838" s="107"/>
      <c r="N838" s="108"/>
      <c r="O838" s="94"/>
      <c r="P838" s="48"/>
      <c r="Q838" s="48"/>
      <c r="R838" s="48"/>
      <c r="S838" s="48"/>
      <c r="T838" s="48"/>
      <c r="U838" s="48"/>
      <c r="V838" s="48"/>
      <c r="W838" s="48"/>
      <c r="X838" s="48"/>
      <c r="Y838" s="48"/>
      <c r="Z838" s="48"/>
      <c r="AA838"/>
      <c r="AB838"/>
    </row>
    <row r="839" spans="1:28" ht="17.100000000000001" customHeight="1" x14ac:dyDescent="0.45">
      <c r="A839" s="291"/>
      <c r="B839" s="151"/>
      <c r="C839" s="141">
        <f t="shared" si="412"/>
        <v>6</v>
      </c>
      <c r="D839" s="19"/>
      <c r="E839" s="20"/>
      <c r="F839" s="21"/>
      <c r="G839" s="22"/>
      <c r="H839" s="87" t="str">
        <f t="shared" si="408"/>
        <v xml:space="preserve"> </v>
      </c>
      <c r="I839" s="22"/>
      <c r="J839" s="88" t="str">
        <f t="shared" si="409"/>
        <v xml:space="preserve"> </v>
      </c>
      <c r="K839" s="89" t="str">
        <f t="shared" si="410"/>
        <v xml:space="preserve"> </v>
      </c>
      <c r="L839" s="90" t="str">
        <f t="shared" si="411"/>
        <v xml:space="preserve"> </v>
      </c>
      <c r="M839" s="107"/>
      <c r="N839" s="108"/>
      <c r="O839" s="94"/>
      <c r="P839" s="48"/>
      <c r="Q839" s="48"/>
      <c r="R839" s="48"/>
      <c r="S839" s="48"/>
      <c r="T839" s="48"/>
      <c r="U839" s="48"/>
      <c r="V839" s="48"/>
      <c r="W839" s="48"/>
      <c r="X839" s="48"/>
      <c r="Y839" s="48"/>
      <c r="Z839" s="48"/>
      <c r="AA839"/>
      <c r="AB839"/>
    </row>
    <row r="840" spans="1:28" ht="17.100000000000001" customHeight="1" x14ac:dyDescent="0.45">
      <c r="A840" s="291"/>
      <c r="B840" s="151"/>
      <c r="C840" s="141">
        <f t="shared" si="412"/>
        <v>7</v>
      </c>
      <c r="D840" s="19"/>
      <c r="E840" s="20"/>
      <c r="F840" s="21"/>
      <c r="G840" s="22"/>
      <c r="H840" s="87" t="str">
        <f t="shared" si="408"/>
        <v xml:space="preserve"> </v>
      </c>
      <c r="I840" s="22"/>
      <c r="J840" s="88" t="str">
        <f t="shared" si="409"/>
        <v xml:space="preserve"> </v>
      </c>
      <c r="K840" s="89" t="str">
        <f t="shared" si="410"/>
        <v xml:space="preserve"> </v>
      </c>
      <c r="L840" s="90" t="str">
        <f t="shared" si="411"/>
        <v xml:space="preserve"> </v>
      </c>
      <c r="M840" s="107"/>
      <c r="N840" s="108"/>
      <c r="O840" s="94"/>
      <c r="P840" s="48"/>
      <c r="Q840" s="48"/>
      <c r="R840" s="48"/>
      <c r="S840" s="48"/>
      <c r="T840" s="48"/>
      <c r="U840" s="48"/>
      <c r="V840" s="48"/>
      <c r="W840" s="48"/>
      <c r="X840" s="48"/>
      <c r="Y840" s="48"/>
      <c r="Z840" s="48"/>
      <c r="AA840"/>
      <c r="AB840"/>
    </row>
    <row r="841" spans="1:28" ht="17.100000000000001" customHeight="1" x14ac:dyDescent="0.45">
      <c r="A841" s="291"/>
      <c r="B841" s="151"/>
      <c r="C841" s="141">
        <f t="shared" si="412"/>
        <v>8</v>
      </c>
      <c r="D841" s="19"/>
      <c r="E841" s="20"/>
      <c r="F841" s="21"/>
      <c r="G841" s="22"/>
      <c r="H841" s="87" t="str">
        <f t="shared" si="408"/>
        <v xml:space="preserve"> </v>
      </c>
      <c r="I841" s="22"/>
      <c r="J841" s="88" t="str">
        <f t="shared" si="409"/>
        <v xml:space="preserve"> </v>
      </c>
      <c r="K841" s="89" t="str">
        <f t="shared" si="410"/>
        <v xml:space="preserve"> </v>
      </c>
      <c r="L841" s="90" t="str">
        <f t="shared" si="411"/>
        <v xml:space="preserve"> </v>
      </c>
      <c r="M841" s="107"/>
      <c r="N841" s="108"/>
      <c r="O841" s="94"/>
      <c r="P841" s="48"/>
      <c r="Q841" s="48"/>
      <c r="R841" s="48"/>
      <c r="S841" s="48"/>
      <c r="T841" s="48"/>
      <c r="U841" s="48"/>
      <c r="V841" s="48"/>
      <c r="W841" s="48"/>
      <c r="X841" s="48"/>
      <c r="Y841" s="48"/>
      <c r="Z841" s="48"/>
      <c r="AA841"/>
      <c r="AB841"/>
    </row>
    <row r="842" spans="1:28" ht="17.100000000000001" customHeight="1" x14ac:dyDescent="0.45">
      <c r="A842" s="291"/>
      <c r="B842" s="151"/>
      <c r="C842" s="141">
        <f t="shared" si="412"/>
        <v>9</v>
      </c>
      <c r="D842" s="19"/>
      <c r="E842" s="20"/>
      <c r="F842" s="21"/>
      <c r="G842" s="22"/>
      <c r="H842" s="87" t="str">
        <f t="shared" si="408"/>
        <v xml:space="preserve"> </v>
      </c>
      <c r="I842" s="22"/>
      <c r="J842" s="88" t="str">
        <f t="shared" si="409"/>
        <v xml:space="preserve"> </v>
      </c>
      <c r="K842" s="89" t="str">
        <f t="shared" si="410"/>
        <v xml:space="preserve"> </v>
      </c>
      <c r="L842" s="90" t="str">
        <f t="shared" si="411"/>
        <v xml:space="preserve"> </v>
      </c>
      <c r="M842" s="107"/>
      <c r="N842" s="108"/>
      <c r="O842" s="94"/>
      <c r="P842" s="48"/>
      <c r="Q842" s="48"/>
      <c r="R842" s="48"/>
      <c r="S842" s="48"/>
    </row>
    <row r="843" spans="1:28" ht="17.100000000000001" customHeight="1" thickBot="1" x14ac:dyDescent="0.5">
      <c r="A843" s="292"/>
      <c r="B843" s="152"/>
      <c r="C843" s="142">
        <f t="shared" si="412"/>
        <v>10</v>
      </c>
      <c r="D843" s="23"/>
      <c r="E843" s="24"/>
      <c r="F843" s="102"/>
      <c r="G843" s="25"/>
      <c r="H843" s="109" t="str">
        <f t="shared" si="408"/>
        <v xml:space="preserve"> </v>
      </c>
      <c r="I843" s="25"/>
      <c r="J843" s="110" t="str">
        <f t="shared" si="409"/>
        <v xml:space="preserve"> </v>
      </c>
      <c r="K843" s="95" t="str">
        <f t="shared" si="410"/>
        <v xml:space="preserve"> </v>
      </c>
      <c r="L843" s="111" t="str">
        <f t="shared" si="411"/>
        <v xml:space="preserve"> </v>
      </c>
      <c r="M843" s="96"/>
      <c r="N843" s="97"/>
      <c r="O843" s="98"/>
      <c r="P843" s="48"/>
      <c r="Q843" s="48"/>
      <c r="R843" s="48"/>
      <c r="S843" s="48"/>
    </row>
    <row r="844" spans="1:28" ht="55.9" thickBot="1" x14ac:dyDescent="0.5">
      <c r="A844" s="112" t="s">
        <v>65</v>
      </c>
      <c r="B844" s="113" t="s">
        <v>112</v>
      </c>
      <c r="C844" s="114" t="s">
        <v>79</v>
      </c>
      <c r="D844" s="114" t="s">
        <v>107</v>
      </c>
      <c r="E844" s="114" t="s">
        <v>211</v>
      </c>
      <c r="F844" s="114" t="s">
        <v>81</v>
      </c>
      <c r="G844" s="114" t="s">
        <v>32</v>
      </c>
      <c r="H844" s="114" t="s">
        <v>68</v>
      </c>
      <c r="I844" s="114" t="s">
        <v>44</v>
      </c>
      <c r="J844" s="114" t="s">
        <v>33</v>
      </c>
      <c r="K844" s="114" t="s">
        <v>34</v>
      </c>
      <c r="L844" s="114" t="s">
        <v>228</v>
      </c>
      <c r="M844" s="114" t="s">
        <v>229</v>
      </c>
      <c r="N844" s="114" t="s">
        <v>80</v>
      </c>
      <c r="O844" s="115" t="s">
        <v>69</v>
      </c>
      <c r="P844" s="48"/>
    </row>
    <row r="845" spans="1:28" ht="21" customHeight="1" x14ac:dyDescent="0.5">
      <c r="A845" s="49">
        <f>A832+1</f>
        <v>65</v>
      </c>
      <c r="B845" s="181"/>
      <c r="C845" s="174"/>
      <c r="D845" s="50" t="str">
        <f>IF(ISBLANK(C845)," ",C845/$K$8)</f>
        <v xml:space="preserve"> </v>
      </c>
      <c r="E845" s="17"/>
      <c r="F845" s="51" t="str">
        <f>IF((SUM(L847:L856))&gt;0,SUM(L847:L856)," ")</f>
        <v xml:space="preserve"> </v>
      </c>
      <c r="G845" s="17"/>
      <c r="H845" s="17"/>
      <c r="I845" s="17"/>
      <c r="J845" s="17"/>
      <c r="K845" s="18"/>
      <c r="L845" s="18"/>
      <c r="M845" s="52" t="str">
        <f>IF(ISBLANK(C845)," ",IF(SUM(D847:E856)+SUM(G845:H845)+SUM(J845:L845)&gt;(D845*$K$8*$G$8),(D845*$K$8*$G$8),SUM(D847:E856)+SUM(G845:H845)+SUM(J845:L845)))</f>
        <v xml:space="preserve"> </v>
      </c>
      <c r="N845" s="26"/>
      <c r="O845" s="99" t="str">
        <f>IF(ISBLANK(N845)," ",IF(M845="0,00","0,00",MIN(IF(SUM(750/$O$8*M845)&gt;750,750,SUM(750/$O$8*M845)),N845)))</f>
        <v xml:space="preserve"> </v>
      </c>
      <c r="P845" s="53"/>
    </row>
    <row r="846" spans="1:28" ht="86.1" customHeight="1" x14ac:dyDescent="0.45">
      <c r="A846" s="296" t="s">
        <v>109</v>
      </c>
      <c r="B846" s="146" t="s">
        <v>113</v>
      </c>
      <c r="C846" s="54" t="s">
        <v>115</v>
      </c>
      <c r="D846" s="55" t="s">
        <v>201</v>
      </c>
      <c r="E846" s="55" t="s">
        <v>31</v>
      </c>
      <c r="F846" s="55" t="s">
        <v>35</v>
      </c>
      <c r="G846" s="55" t="s">
        <v>110</v>
      </c>
      <c r="H846" s="55" t="s">
        <v>43</v>
      </c>
      <c r="I846" s="55" t="s">
        <v>82</v>
      </c>
      <c r="J846" s="55" t="s">
        <v>83</v>
      </c>
      <c r="K846" s="56" t="s">
        <v>84</v>
      </c>
      <c r="L846" s="187" t="s">
        <v>229</v>
      </c>
      <c r="M846" s="298" t="s">
        <v>66</v>
      </c>
      <c r="N846" s="299"/>
      <c r="O846" s="300"/>
      <c r="P846" s="48"/>
    </row>
    <row r="847" spans="1:28" ht="17.100000000000001" customHeight="1" x14ac:dyDescent="0.45">
      <c r="A847" s="296"/>
      <c r="B847" s="151"/>
      <c r="C847" s="139">
        <v>1</v>
      </c>
      <c r="D847" s="19"/>
      <c r="E847" s="20"/>
      <c r="F847" s="21"/>
      <c r="G847" s="22"/>
      <c r="H847" s="57" t="str">
        <f>IF(ISBLANK(G847)," ",(G847+1))</f>
        <v xml:space="preserve"> </v>
      </c>
      <c r="I847" s="22"/>
      <c r="J847" s="58" t="str">
        <f>IF(ISBLANK(I847)," ",DATEDIF(G847,I847,"d"))</f>
        <v xml:space="preserve"> </v>
      </c>
      <c r="K847" s="59" t="str">
        <f>IF(ISBLANK(G847)," ",(H847+29))</f>
        <v xml:space="preserve"> </v>
      </c>
      <c r="L847" s="60" t="str">
        <f>IF(ISBLANK(D847),IF(ISBLANK(E847)," ",D847+E847),D847+E847)</f>
        <v xml:space="preserve"> </v>
      </c>
      <c r="M847" s="61"/>
      <c r="N847" s="62"/>
      <c r="O847" s="63"/>
      <c r="P847" s="48"/>
      <c r="Q847" s="48"/>
      <c r="R847" s="48"/>
      <c r="S847" s="48"/>
      <c r="T847" s="48"/>
      <c r="U847" s="48"/>
      <c r="V847" s="48"/>
      <c r="W847" s="48"/>
      <c r="X847" s="48"/>
      <c r="Y847" s="48"/>
      <c r="Z847" s="48"/>
      <c r="AA847"/>
      <c r="AB847"/>
    </row>
    <row r="848" spans="1:28" ht="17.100000000000001" customHeight="1" x14ac:dyDescent="0.45">
      <c r="A848" s="296"/>
      <c r="B848" s="151"/>
      <c r="C848" s="139">
        <f t="shared" ref="C848:C856" si="413">C847+1</f>
        <v>2</v>
      </c>
      <c r="D848" s="19"/>
      <c r="E848" s="20"/>
      <c r="F848" s="21"/>
      <c r="G848" s="22"/>
      <c r="H848" s="57" t="str">
        <f t="shared" ref="H848:H856" si="414">IF(ISBLANK(G848)," ",(G848+1))</f>
        <v xml:space="preserve"> </v>
      </c>
      <c r="I848" s="22"/>
      <c r="J848" s="58" t="str">
        <f t="shared" ref="J848:J856" si="415">IF(ISBLANK(I848)," ",DATEDIF(G848,I848,"d"))</f>
        <v xml:space="preserve"> </v>
      </c>
      <c r="K848" s="59" t="str">
        <f>IF(ISBLANK(G848)," ",(H848+29))</f>
        <v xml:space="preserve"> </v>
      </c>
      <c r="L848" s="60" t="str">
        <f t="shared" ref="L848:L856" si="416">IF(ISBLANK(D848),IF(ISBLANK(E848)," ",D848+E848),D848+E848)</f>
        <v xml:space="preserve"> </v>
      </c>
      <c r="M848" s="100"/>
      <c r="N848" s="101"/>
      <c r="O848" s="64"/>
      <c r="P848" s="48"/>
      <c r="Q848" s="48"/>
      <c r="R848" s="48"/>
      <c r="S848" s="48"/>
      <c r="T848" s="48"/>
      <c r="U848" s="48"/>
      <c r="V848" s="48"/>
      <c r="W848" s="48"/>
      <c r="X848" s="48"/>
      <c r="Y848" s="48"/>
      <c r="Z848" s="48"/>
      <c r="AA848"/>
      <c r="AB848"/>
    </row>
    <row r="849" spans="1:28" ht="17.100000000000001" customHeight="1" x14ac:dyDescent="0.45">
      <c r="A849" s="296"/>
      <c r="B849" s="151"/>
      <c r="C849" s="139">
        <f t="shared" si="413"/>
        <v>3</v>
      </c>
      <c r="D849" s="19"/>
      <c r="E849" s="20"/>
      <c r="F849" s="21"/>
      <c r="G849" s="116"/>
      <c r="H849" s="57" t="str">
        <f t="shared" si="414"/>
        <v xml:space="preserve"> </v>
      </c>
      <c r="I849" s="22"/>
      <c r="J849" s="58" t="str">
        <f t="shared" si="415"/>
        <v xml:space="preserve"> </v>
      </c>
      <c r="K849" s="59" t="str">
        <f t="shared" ref="K849" si="417">IF(ISBLANK(G849)," ",(H849+29))</f>
        <v xml:space="preserve"> </v>
      </c>
      <c r="L849" s="60" t="str">
        <f t="shared" si="416"/>
        <v xml:space="preserve"> </v>
      </c>
      <c r="M849" s="100"/>
      <c r="N849" s="101"/>
      <c r="O849" s="64"/>
      <c r="P849" s="48"/>
      <c r="Q849" s="48"/>
      <c r="R849" s="48"/>
      <c r="S849" s="48"/>
      <c r="T849" s="48"/>
      <c r="U849" s="48"/>
      <c r="V849" s="48"/>
      <c r="W849" s="48"/>
      <c r="X849" s="48"/>
      <c r="Y849" s="48"/>
      <c r="Z849" s="48"/>
      <c r="AA849"/>
      <c r="AB849"/>
    </row>
    <row r="850" spans="1:28" ht="17.100000000000001" customHeight="1" x14ac:dyDescent="0.45">
      <c r="A850" s="296"/>
      <c r="B850" s="151"/>
      <c r="C850" s="139">
        <f t="shared" si="413"/>
        <v>4</v>
      </c>
      <c r="D850" s="19"/>
      <c r="E850" s="20"/>
      <c r="F850" s="21"/>
      <c r="G850" s="22"/>
      <c r="H850" s="57" t="str">
        <f t="shared" si="414"/>
        <v xml:space="preserve"> </v>
      </c>
      <c r="I850" s="22"/>
      <c r="J850" s="58" t="str">
        <f t="shared" si="415"/>
        <v xml:space="preserve"> </v>
      </c>
      <c r="K850" s="59" t="str">
        <f>IF(ISBLANK(G850)," ",(H850+29))</f>
        <v xml:space="preserve"> </v>
      </c>
      <c r="L850" s="60" t="str">
        <f t="shared" si="416"/>
        <v xml:space="preserve"> </v>
      </c>
      <c r="M850" s="100"/>
      <c r="N850" s="101"/>
      <c r="O850" s="64"/>
      <c r="P850" s="48"/>
      <c r="Q850" s="48"/>
      <c r="R850" s="48"/>
      <c r="S850" s="48"/>
      <c r="T850" s="48"/>
      <c r="U850" s="48"/>
      <c r="V850" s="48"/>
      <c r="W850" s="48"/>
      <c r="X850" s="48"/>
      <c r="Y850" s="48"/>
      <c r="Z850" s="48"/>
      <c r="AA850"/>
      <c r="AB850"/>
    </row>
    <row r="851" spans="1:28" ht="17.100000000000001" customHeight="1" x14ac:dyDescent="0.45">
      <c r="A851" s="296"/>
      <c r="B851" s="151"/>
      <c r="C851" s="139">
        <f t="shared" si="413"/>
        <v>5</v>
      </c>
      <c r="D851" s="19"/>
      <c r="E851" s="20"/>
      <c r="F851" s="21"/>
      <c r="G851" s="22"/>
      <c r="H851" s="57" t="str">
        <f t="shared" si="414"/>
        <v xml:space="preserve"> </v>
      </c>
      <c r="I851" s="22"/>
      <c r="J851" s="58" t="str">
        <f t="shared" si="415"/>
        <v xml:space="preserve"> </v>
      </c>
      <c r="K851" s="59" t="str">
        <f t="shared" ref="K851:K856" si="418">IF(ISBLANK(G851)," ",(H851+29))</f>
        <v xml:space="preserve"> </v>
      </c>
      <c r="L851" s="60" t="str">
        <f t="shared" si="416"/>
        <v xml:space="preserve"> </v>
      </c>
      <c r="M851" s="100"/>
      <c r="N851" s="101"/>
      <c r="O851" s="64"/>
      <c r="P851" s="48"/>
      <c r="Q851" s="48"/>
      <c r="R851" s="48"/>
      <c r="S851" s="48"/>
      <c r="T851" s="48"/>
      <c r="U851" s="48"/>
      <c r="V851" s="48"/>
      <c r="W851" s="48"/>
      <c r="X851" s="48"/>
      <c r="Y851" s="48"/>
      <c r="Z851" s="48"/>
      <c r="AA851"/>
      <c r="AB851"/>
    </row>
    <row r="852" spans="1:28" ht="17.100000000000001" customHeight="1" x14ac:dyDescent="0.45">
      <c r="A852" s="296"/>
      <c r="B852" s="151"/>
      <c r="C852" s="139">
        <f t="shared" si="413"/>
        <v>6</v>
      </c>
      <c r="D852" s="19"/>
      <c r="E852" s="20"/>
      <c r="F852" s="21"/>
      <c r="G852" s="22"/>
      <c r="H852" s="57" t="str">
        <f t="shared" si="414"/>
        <v xml:space="preserve"> </v>
      </c>
      <c r="I852" s="22"/>
      <c r="J852" s="58" t="str">
        <f t="shared" si="415"/>
        <v xml:space="preserve"> </v>
      </c>
      <c r="K852" s="59" t="str">
        <f t="shared" si="418"/>
        <v xml:space="preserve"> </v>
      </c>
      <c r="L852" s="60" t="str">
        <f t="shared" si="416"/>
        <v xml:space="preserve"> </v>
      </c>
      <c r="M852" s="100"/>
      <c r="N852" s="101"/>
      <c r="O852" s="64"/>
      <c r="P852" s="48"/>
      <c r="Q852" s="48"/>
      <c r="R852" s="48"/>
      <c r="S852" s="48"/>
      <c r="T852" s="48"/>
      <c r="U852" s="48"/>
      <c r="V852" s="48"/>
      <c r="W852" s="48"/>
      <c r="X852" s="48"/>
      <c r="Y852" s="48"/>
      <c r="Z852" s="48"/>
      <c r="AA852"/>
      <c r="AB852"/>
    </row>
    <row r="853" spans="1:28" ht="17.100000000000001" customHeight="1" x14ac:dyDescent="0.45">
      <c r="A853" s="296"/>
      <c r="B853" s="151"/>
      <c r="C853" s="139">
        <f t="shared" si="413"/>
        <v>7</v>
      </c>
      <c r="D853" s="19"/>
      <c r="E853" s="20"/>
      <c r="F853" s="21"/>
      <c r="G853" s="22"/>
      <c r="H853" s="57" t="str">
        <f t="shared" si="414"/>
        <v xml:space="preserve"> </v>
      </c>
      <c r="I853" s="22"/>
      <c r="J853" s="58" t="str">
        <f t="shared" si="415"/>
        <v xml:space="preserve"> </v>
      </c>
      <c r="K853" s="59" t="str">
        <f t="shared" si="418"/>
        <v xml:space="preserve"> </v>
      </c>
      <c r="L853" s="60" t="str">
        <f t="shared" si="416"/>
        <v xml:space="preserve"> </v>
      </c>
      <c r="M853" s="100"/>
      <c r="N853" s="101"/>
      <c r="O853" s="64"/>
      <c r="P853" s="48"/>
      <c r="Q853" s="48"/>
      <c r="R853" s="48"/>
      <c r="S853" s="48"/>
      <c r="T853" s="48"/>
      <c r="U853" s="48"/>
      <c r="V853" s="48"/>
      <c r="W853" s="48"/>
      <c r="X853" s="48"/>
      <c r="Y853" s="48"/>
      <c r="Z853" s="48"/>
      <c r="AA853"/>
      <c r="AB853"/>
    </row>
    <row r="854" spans="1:28" ht="17.100000000000001" customHeight="1" x14ac:dyDescent="0.45">
      <c r="A854" s="296"/>
      <c r="B854" s="151"/>
      <c r="C854" s="139">
        <f t="shared" si="413"/>
        <v>8</v>
      </c>
      <c r="D854" s="19"/>
      <c r="E854" s="20"/>
      <c r="F854" s="21"/>
      <c r="G854" s="22"/>
      <c r="H854" s="57" t="str">
        <f t="shared" si="414"/>
        <v xml:space="preserve"> </v>
      </c>
      <c r="I854" s="22"/>
      <c r="J854" s="58" t="str">
        <f t="shared" si="415"/>
        <v xml:space="preserve"> </v>
      </c>
      <c r="K854" s="59" t="str">
        <f t="shared" si="418"/>
        <v xml:space="preserve"> </v>
      </c>
      <c r="L854" s="60" t="str">
        <f t="shared" si="416"/>
        <v xml:space="preserve"> </v>
      </c>
      <c r="M854" s="100"/>
      <c r="N854" s="101"/>
      <c r="O854" s="64"/>
      <c r="P854" s="48"/>
      <c r="Q854" s="48"/>
      <c r="R854" s="48"/>
      <c r="S854" s="48"/>
      <c r="T854" s="48"/>
      <c r="U854" s="48"/>
      <c r="V854" s="48"/>
      <c r="W854" s="48"/>
      <c r="X854" s="48"/>
      <c r="Y854" s="48"/>
      <c r="Z854" s="48"/>
      <c r="AA854"/>
      <c r="AB854"/>
    </row>
    <row r="855" spans="1:28" ht="17.100000000000001" customHeight="1" x14ac:dyDescent="0.45">
      <c r="A855" s="296"/>
      <c r="B855" s="151"/>
      <c r="C855" s="139">
        <f t="shared" si="413"/>
        <v>9</v>
      </c>
      <c r="D855" s="19"/>
      <c r="E855" s="20"/>
      <c r="F855" s="21"/>
      <c r="G855" s="22"/>
      <c r="H855" s="57" t="str">
        <f t="shared" si="414"/>
        <v xml:space="preserve"> </v>
      </c>
      <c r="I855" s="22"/>
      <c r="J855" s="58" t="str">
        <f t="shared" si="415"/>
        <v xml:space="preserve"> </v>
      </c>
      <c r="K855" s="59" t="str">
        <f t="shared" si="418"/>
        <v xml:space="preserve"> </v>
      </c>
      <c r="L855" s="60" t="str">
        <f t="shared" si="416"/>
        <v xml:space="preserve"> </v>
      </c>
      <c r="M855" s="100"/>
      <c r="N855" s="101"/>
      <c r="O855" s="64"/>
      <c r="P855" s="48"/>
      <c r="Q855" s="48"/>
      <c r="R855" s="48"/>
      <c r="S855" s="48"/>
    </row>
    <row r="856" spans="1:28" ht="17.100000000000001" customHeight="1" thickBot="1" x14ac:dyDescent="0.5">
      <c r="A856" s="297"/>
      <c r="B856" s="152"/>
      <c r="C856" s="140">
        <f t="shared" si="413"/>
        <v>10</v>
      </c>
      <c r="D856" s="23"/>
      <c r="E856" s="24"/>
      <c r="F856" s="102"/>
      <c r="G856" s="25"/>
      <c r="H856" s="103" t="str">
        <f t="shared" si="414"/>
        <v xml:space="preserve"> </v>
      </c>
      <c r="I856" s="25"/>
      <c r="J856" s="104" t="str">
        <f t="shared" si="415"/>
        <v xml:space="preserve"> </v>
      </c>
      <c r="K856" s="65" t="str">
        <f t="shared" si="418"/>
        <v xml:space="preserve"> </v>
      </c>
      <c r="L856" s="105" t="str">
        <f t="shared" si="416"/>
        <v xml:space="preserve"> </v>
      </c>
      <c r="M856" s="66"/>
      <c r="N856" s="67"/>
      <c r="O856" s="68"/>
      <c r="P856" s="48"/>
      <c r="Q856" s="48"/>
      <c r="R856" s="48"/>
      <c r="S856" s="48"/>
    </row>
    <row r="857" spans="1:28" ht="55.9" thickBot="1" x14ac:dyDescent="0.5">
      <c r="A857" s="112" t="s">
        <v>65</v>
      </c>
      <c r="B857" s="113" t="s">
        <v>112</v>
      </c>
      <c r="C857" s="114" t="s">
        <v>79</v>
      </c>
      <c r="D857" s="114" t="s">
        <v>107</v>
      </c>
      <c r="E857" s="114" t="s">
        <v>211</v>
      </c>
      <c r="F857" s="114" t="s">
        <v>81</v>
      </c>
      <c r="G857" s="114" t="s">
        <v>32</v>
      </c>
      <c r="H857" s="114" t="s">
        <v>68</v>
      </c>
      <c r="I857" s="114" t="s">
        <v>44</v>
      </c>
      <c r="J857" s="114" t="s">
        <v>33</v>
      </c>
      <c r="K857" s="114" t="s">
        <v>34</v>
      </c>
      <c r="L857" s="114" t="s">
        <v>228</v>
      </c>
      <c r="M857" s="114" t="s">
        <v>229</v>
      </c>
      <c r="N857" s="114" t="s">
        <v>80</v>
      </c>
      <c r="O857" s="115" t="s">
        <v>69</v>
      </c>
      <c r="P857" s="48"/>
    </row>
    <row r="858" spans="1:28" ht="21" customHeight="1" x14ac:dyDescent="0.5">
      <c r="A858" s="81">
        <f>A845+1</f>
        <v>66</v>
      </c>
      <c r="B858" s="181"/>
      <c r="C858" s="174"/>
      <c r="D858" s="85" t="str">
        <f t="shared" ref="D858" si="419">IF(ISBLANK(C858)," ",C858/$K$8)</f>
        <v xml:space="preserve"> </v>
      </c>
      <c r="E858" s="17"/>
      <c r="F858" s="86" t="str">
        <f t="shared" ref="F858" si="420">IF((SUM(L860:L869))&gt;0,SUM(L860:L869)," ")</f>
        <v xml:space="preserve"> </v>
      </c>
      <c r="G858" s="17"/>
      <c r="H858" s="17"/>
      <c r="I858" s="17"/>
      <c r="J858" s="17"/>
      <c r="K858" s="18"/>
      <c r="L858" s="18"/>
      <c r="M858" s="52" t="str">
        <f>IF(ISBLANK(C858)," ",IF(SUM(D860:E869)+SUM(G858:H858)+SUM(J858:L858)&gt;(D858*$K$8*$G$8),(D858*$K$8*$G$8),SUM(D860:E869)+SUM(G858:H858)+SUM(J858:L858)))</f>
        <v xml:space="preserve"> </v>
      </c>
      <c r="N858" s="26"/>
      <c r="O858" s="106" t="str">
        <f>IF(ISBLANK(N858)," ",IF(M858="0,00","0,00",MIN(IF(SUM(750/$O$8*M858)&gt;750,750,SUM(750/$O$8*M858)),N858)))</f>
        <v xml:space="preserve"> </v>
      </c>
      <c r="P858" s="53"/>
    </row>
    <row r="859" spans="1:28" ht="86.1" customHeight="1" x14ac:dyDescent="0.45">
      <c r="A859" s="291" t="s">
        <v>109</v>
      </c>
      <c r="B859" s="120" t="s">
        <v>113</v>
      </c>
      <c r="C859" s="82" t="s">
        <v>115</v>
      </c>
      <c r="D859" s="83" t="s">
        <v>201</v>
      </c>
      <c r="E859" s="83" t="s">
        <v>31</v>
      </c>
      <c r="F859" s="83" t="s">
        <v>35</v>
      </c>
      <c r="G859" s="83" t="s">
        <v>110</v>
      </c>
      <c r="H859" s="83" t="s">
        <v>43</v>
      </c>
      <c r="I859" s="83" t="s">
        <v>82</v>
      </c>
      <c r="J859" s="83" t="s">
        <v>83</v>
      </c>
      <c r="K859" s="84" t="s">
        <v>84</v>
      </c>
      <c r="L859" s="188" t="s">
        <v>229</v>
      </c>
      <c r="M859" s="293" t="s">
        <v>66</v>
      </c>
      <c r="N859" s="294"/>
      <c r="O859" s="295"/>
      <c r="P859" s="48"/>
    </row>
    <row r="860" spans="1:28" ht="17.100000000000001" customHeight="1" x14ac:dyDescent="0.45">
      <c r="A860" s="291"/>
      <c r="B860" s="151"/>
      <c r="C860" s="141">
        <v>1</v>
      </c>
      <c r="D860" s="19"/>
      <c r="E860" s="20"/>
      <c r="F860" s="21"/>
      <c r="G860" s="22"/>
      <c r="H860" s="87" t="str">
        <f t="shared" ref="H860:H869" si="421">IF(ISBLANK(G860)," ",(G860+1))</f>
        <v xml:space="preserve"> </v>
      </c>
      <c r="I860" s="22"/>
      <c r="J860" s="88" t="str">
        <f t="shared" ref="J860:J869" si="422">IF(ISBLANK(I860)," ",DATEDIF(G860,I860,"d"))</f>
        <v xml:space="preserve"> </v>
      </c>
      <c r="K860" s="89" t="str">
        <f t="shared" ref="K860:K869" si="423">IF(ISBLANK(G860)," ",(H860+29))</f>
        <v xml:space="preserve"> </v>
      </c>
      <c r="L860" s="90" t="str">
        <f t="shared" ref="L860:L869" si="424">IF(ISBLANK(D860),IF(ISBLANK(E860)," ",D860+E860),D860+E860)</f>
        <v xml:space="preserve"> </v>
      </c>
      <c r="M860" s="91"/>
      <c r="N860" s="92"/>
      <c r="O860" s="93"/>
      <c r="P860" s="48"/>
      <c r="Q860" s="48"/>
      <c r="R860" s="48"/>
      <c r="S860" s="48"/>
      <c r="T860" s="48"/>
      <c r="U860" s="48"/>
      <c r="V860" s="48"/>
      <c r="W860" s="48"/>
      <c r="X860" s="48"/>
      <c r="Y860" s="48"/>
      <c r="Z860" s="48"/>
      <c r="AA860"/>
      <c r="AB860"/>
    </row>
    <row r="861" spans="1:28" ht="17.100000000000001" customHeight="1" x14ac:dyDescent="0.45">
      <c r="A861" s="291"/>
      <c r="B861" s="151"/>
      <c r="C861" s="141">
        <f t="shared" ref="C861:C869" si="425">C860+1</f>
        <v>2</v>
      </c>
      <c r="D861" s="19"/>
      <c r="E861" s="20"/>
      <c r="F861" s="21"/>
      <c r="G861" s="22"/>
      <c r="H861" s="87" t="str">
        <f t="shared" si="421"/>
        <v xml:space="preserve"> </v>
      </c>
      <c r="I861" s="22"/>
      <c r="J861" s="88" t="str">
        <f t="shared" si="422"/>
        <v xml:space="preserve"> </v>
      </c>
      <c r="K861" s="89" t="str">
        <f t="shared" si="423"/>
        <v xml:space="preserve"> </v>
      </c>
      <c r="L861" s="90" t="str">
        <f t="shared" si="424"/>
        <v xml:space="preserve"> </v>
      </c>
      <c r="M861" s="107"/>
      <c r="N861" s="108"/>
      <c r="O861" s="94"/>
      <c r="P861" s="48"/>
      <c r="Q861" s="48"/>
      <c r="R861" s="48"/>
      <c r="S861" s="48"/>
      <c r="T861" s="48"/>
      <c r="U861" s="48"/>
      <c r="V861" s="48"/>
      <c r="W861" s="48"/>
      <c r="X861" s="48"/>
      <c r="Y861" s="48"/>
      <c r="Z861" s="48"/>
      <c r="AA861"/>
      <c r="AB861"/>
    </row>
    <row r="862" spans="1:28" ht="17.100000000000001" customHeight="1" x14ac:dyDescent="0.45">
      <c r="A862" s="291"/>
      <c r="B862" s="151"/>
      <c r="C862" s="141">
        <f t="shared" si="425"/>
        <v>3</v>
      </c>
      <c r="D862" s="19"/>
      <c r="E862" s="20"/>
      <c r="F862" s="21"/>
      <c r="G862" s="22"/>
      <c r="H862" s="87" t="str">
        <f t="shared" si="421"/>
        <v xml:space="preserve"> </v>
      </c>
      <c r="I862" s="22"/>
      <c r="J862" s="88" t="str">
        <f t="shared" si="422"/>
        <v xml:space="preserve"> </v>
      </c>
      <c r="K862" s="89" t="str">
        <f t="shared" si="423"/>
        <v xml:space="preserve"> </v>
      </c>
      <c r="L862" s="90" t="str">
        <f t="shared" si="424"/>
        <v xml:space="preserve"> </v>
      </c>
      <c r="M862" s="107"/>
      <c r="N862" s="108"/>
      <c r="O862" s="94"/>
      <c r="P862" s="48"/>
      <c r="Q862" s="48"/>
      <c r="R862" s="48"/>
      <c r="S862" s="48"/>
      <c r="T862" s="48"/>
      <c r="U862" s="48"/>
      <c r="V862" s="48"/>
      <c r="W862" s="48"/>
      <c r="X862" s="48"/>
      <c r="Y862" s="48"/>
      <c r="Z862" s="48"/>
      <c r="AA862"/>
      <c r="AB862"/>
    </row>
    <row r="863" spans="1:28" ht="17.100000000000001" customHeight="1" x14ac:dyDescent="0.45">
      <c r="A863" s="291"/>
      <c r="B863" s="151"/>
      <c r="C863" s="141">
        <f t="shared" si="425"/>
        <v>4</v>
      </c>
      <c r="D863" s="19"/>
      <c r="E863" s="20"/>
      <c r="F863" s="21"/>
      <c r="G863" s="22"/>
      <c r="H863" s="87" t="str">
        <f t="shared" si="421"/>
        <v xml:space="preserve"> </v>
      </c>
      <c r="I863" s="22"/>
      <c r="J863" s="88" t="str">
        <f t="shared" si="422"/>
        <v xml:space="preserve"> </v>
      </c>
      <c r="K863" s="89" t="str">
        <f t="shared" si="423"/>
        <v xml:space="preserve"> </v>
      </c>
      <c r="L863" s="90" t="str">
        <f t="shared" si="424"/>
        <v xml:space="preserve"> </v>
      </c>
      <c r="M863" s="107"/>
      <c r="N863" s="108"/>
      <c r="O863" s="94"/>
      <c r="P863" s="48"/>
      <c r="Q863" s="48"/>
      <c r="R863" s="48"/>
      <c r="S863" s="48"/>
      <c r="T863" s="48"/>
      <c r="U863" s="48"/>
      <c r="V863" s="48"/>
      <c r="W863" s="48"/>
      <c r="X863" s="48"/>
      <c r="Y863" s="48"/>
      <c r="Z863" s="48"/>
      <c r="AA863"/>
      <c r="AB863"/>
    </row>
    <row r="864" spans="1:28" ht="17.100000000000001" customHeight="1" x14ac:dyDescent="0.45">
      <c r="A864" s="291"/>
      <c r="B864" s="151"/>
      <c r="C864" s="141">
        <f t="shared" si="425"/>
        <v>5</v>
      </c>
      <c r="D864" s="19"/>
      <c r="E864" s="20"/>
      <c r="F864" s="21"/>
      <c r="G864" s="22"/>
      <c r="H864" s="87" t="str">
        <f t="shared" si="421"/>
        <v xml:space="preserve"> </v>
      </c>
      <c r="I864" s="22"/>
      <c r="J864" s="88" t="str">
        <f t="shared" si="422"/>
        <v xml:space="preserve"> </v>
      </c>
      <c r="K864" s="89" t="str">
        <f t="shared" si="423"/>
        <v xml:space="preserve"> </v>
      </c>
      <c r="L864" s="90" t="str">
        <f t="shared" si="424"/>
        <v xml:space="preserve"> </v>
      </c>
      <c r="M864" s="107"/>
      <c r="N864" s="108"/>
      <c r="O864" s="94"/>
      <c r="P864" s="48"/>
      <c r="Q864" s="48"/>
      <c r="R864" s="48"/>
      <c r="S864" s="48"/>
      <c r="T864" s="48"/>
      <c r="U864" s="48"/>
      <c r="V864" s="48"/>
      <c r="W864" s="48"/>
      <c r="X864" s="48"/>
      <c r="Y864" s="48"/>
      <c r="Z864" s="48"/>
      <c r="AA864"/>
      <c r="AB864"/>
    </row>
    <row r="865" spans="1:28" ht="17.100000000000001" customHeight="1" x14ac:dyDescent="0.45">
      <c r="A865" s="291"/>
      <c r="B865" s="151"/>
      <c r="C865" s="141">
        <f t="shared" si="425"/>
        <v>6</v>
      </c>
      <c r="D865" s="19"/>
      <c r="E865" s="20"/>
      <c r="F865" s="21"/>
      <c r="G865" s="22"/>
      <c r="H865" s="87" t="str">
        <f t="shared" si="421"/>
        <v xml:space="preserve"> </v>
      </c>
      <c r="I865" s="22"/>
      <c r="J865" s="88" t="str">
        <f t="shared" si="422"/>
        <v xml:space="preserve"> </v>
      </c>
      <c r="K865" s="89" t="str">
        <f t="shared" si="423"/>
        <v xml:space="preserve"> </v>
      </c>
      <c r="L865" s="90" t="str">
        <f t="shared" si="424"/>
        <v xml:space="preserve"> </v>
      </c>
      <c r="M865" s="107"/>
      <c r="N865" s="108"/>
      <c r="O865" s="94"/>
      <c r="P865" s="48"/>
      <c r="Q865" s="48"/>
      <c r="R865" s="48"/>
      <c r="S865" s="48"/>
      <c r="T865" s="48"/>
      <c r="U865" s="48"/>
      <c r="V865" s="48"/>
      <c r="W865" s="48"/>
      <c r="X865" s="48"/>
      <c r="Y865" s="48"/>
      <c r="Z865" s="48"/>
      <c r="AA865"/>
      <c r="AB865"/>
    </row>
    <row r="866" spans="1:28" ht="17.100000000000001" customHeight="1" x14ac:dyDescent="0.45">
      <c r="A866" s="291"/>
      <c r="B866" s="151"/>
      <c r="C866" s="141">
        <f t="shared" si="425"/>
        <v>7</v>
      </c>
      <c r="D866" s="19"/>
      <c r="E866" s="20"/>
      <c r="F866" s="21"/>
      <c r="G866" s="22"/>
      <c r="H866" s="87" t="str">
        <f t="shared" si="421"/>
        <v xml:space="preserve"> </v>
      </c>
      <c r="I866" s="22"/>
      <c r="J866" s="88" t="str">
        <f t="shared" si="422"/>
        <v xml:space="preserve"> </v>
      </c>
      <c r="K866" s="89" t="str">
        <f t="shared" si="423"/>
        <v xml:space="preserve"> </v>
      </c>
      <c r="L866" s="90" t="str">
        <f t="shared" si="424"/>
        <v xml:space="preserve"> </v>
      </c>
      <c r="M866" s="107"/>
      <c r="N866" s="108"/>
      <c r="O866" s="94"/>
      <c r="P866" s="48"/>
      <c r="Q866" s="48"/>
      <c r="R866" s="48"/>
      <c r="S866" s="48"/>
      <c r="T866" s="48"/>
      <c r="U866" s="48"/>
      <c r="V866" s="48"/>
      <c r="W866" s="48"/>
      <c r="X866" s="48"/>
      <c r="Y866" s="48"/>
      <c r="Z866" s="48"/>
      <c r="AA866"/>
      <c r="AB866"/>
    </row>
    <row r="867" spans="1:28" ht="17.100000000000001" customHeight="1" x14ac:dyDescent="0.45">
      <c r="A867" s="291"/>
      <c r="B867" s="151"/>
      <c r="C867" s="141">
        <f t="shared" si="425"/>
        <v>8</v>
      </c>
      <c r="D867" s="19"/>
      <c r="E867" s="20"/>
      <c r="F867" s="21"/>
      <c r="G867" s="22"/>
      <c r="H867" s="87" t="str">
        <f t="shared" si="421"/>
        <v xml:space="preserve"> </v>
      </c>
      <c r="I867" s="22"/>
      <c r="J867" s="88" t="str">
        <f t="shared" si="422"/>
        <v xml:space="preserve"> </v>
      </c>
      <c r="K867" s="89" t="str">
        <f t="shared" si="423"/>
        <v xml:space="preserve"> </v>
      </c>
      <c r="L867" s="90" t="str">
        <f t="shared" si="424"/>
        <v xml:space="preserve"> </v>
      </c>
      <c r="M867" s="107"/>
      <c r="N867" s="108"/>
      <c r="O867" s="94"/>
      <c r="P867" s="48"/>
      <c r="Q867" s="48"/>
      <c r="R867" s="48"/>
      <c r="S867" s="48"/>
      <c r="T867" s="48"/>
      <c r="U867" s="48"/>
      <c r="V867" s="48"/>
      <c r="W867" s="48"/>
      <c r="X867" s="48"/>
      <c r="Y867" s="48"/>
      <c r="Z867" s="48"/>
      <c r="AA867"/>
      <c r="AB867"/>
    </row>
    <row r="868" spans="1:28" ht="17.100000000000001" customHeight="1" x14ac:dyDescent="0.45">
      <c r="A868" s="291"/>
      <c r="B868" s="151"/>
      <c r="C868" s="141">
        <f t="shared" si="425"/>
        <v>9</v>
      </c>
      <c r="D868" s="19"/>
      <c r="E868" s="20"/>
      <c r="F868" s="21"/>
      <c r="G868" s="22"/>
      <c r="H868" s="87" t="str">
        <f t="shared" si="421"/>
        <v xml:space="preserve"> </v>
      </c>
      <c r="I868" s="22"/>
      <c r="J868" s="88" t="str">
        <f t="shared" si="422"/>
        <v xml:space="preserve"> </v>
      </c>
      <c r="K868" s="89" t="str">
        <f t="shared" si="423"/>
        <v xml:space="preserve"> </v>
      </c>
      <c r="L868" s="90" t="str">
        <f t="shared" si="424"/>
        <v xml:space="preserve"> </v>
      </c>
      <c r="M868" s="107"/>
      <c r="N868" s="108"/>
      <c r="O868" s="94"/>
      <c r="P868" s="48"/>
      <c r="Q868" s="48"/>
      <c r="R868" s="48"/>
      <c r="S868" s="48"/>
    </row>
    <row r="869" spans="1:28" ht="17.100000000000001" customHeight="1" thickBot="1" x14ac:dyDescent="0.5">
      <c r="A869" s="292"/>
      <c r="B869" s="152"/>
      <c r="C869" s="142">
        <f t="shared" si="425"/>
        <v>10</v>
      </c>
      <c r="D869" s="23"/>
      <c r="E869" s="24"/>
      <c r="F869" s="102"/>
      <c r="G869" s="25"/>
      <c r="H869" s="109" t="str">
        <f t="shared" si="421"/>
        <v xml:space="preserve"> </v>
      </c>
      <c r="I869" s="25"/>
      <c r="J869" s="110" t="str">
        <f t="shared" si="422"/>
        <v xml:space="preserve"> </v>
      </c>
      <c r="K869" s="95" t="str">
        <f t="shared" si="423"/>
        <v xml:space="preserve"> </v>
      </c>
      <c r="L869" s="111" t="str">
        <f t="shared" si="424"/>
        <v xml:space="preserve"> </v>
      </c>
      <c r="M869" s="96"/>
      <c r="N869" s="97"/>
      <c r="O869" s="98"/>
      <c r="P869" s="48"/>
      <c r="Q869" s="48"/>
      <c r="R869" s="48"/>
      <c r="S869" s="48"/>
    </row>
    <row r="870" spans="1:28" ht="55.9" thickBot="1" x14ac:dyDescent="0.5">
      <c r="A870" s="112" t="s">
        <v>65</v>
      </c>
      <c r="B870" s="113" t="s">
        <v>112</v>
      </c>
      <c r="C870" s="114" t="s">
        <v>79</v>
      </c>
      <c r="D870" s="114" t="s">
        <v>107</v>
      </c>
      <c r="E870" s="114" t="s">
        <v>211</v>
      </c>
      <c r="F870" s="114" t="s">
        <v>81</v>
      </c>
      <c r="G870" s="114" t="s">
        <v>32</v>
      </c>
      <c r="H870" s="114" t="s">
        <v>68</v>
      </c>
      <c r="I870" s="114" t="s">
        <v>44</v>
      </c>
      <c r="J870" s="114" t="s">
        <v>33</v>
      </c>
      <c r="K870" s="114" t="s">
        <v>34</v>
      </c>
      <c r="L870" s="114" t="s">
        <v>228</v>
      </c>
      <c r="M870" s="114" t="s">
        <v>229</v>
      </c>
      <c r="N870" s="114" t="s">
        <v>80</v>
      </c>
      <c r="O870" s="115" t="s">
        <v>69</v>
      </c>
      <c r="P870" s="48"/>
    </row>
    <row r="871" spans="1:28" ht="21" customHeight="1" x14ac:dyDescent="0.5">
      <c r="A871" s="49">
        <f>A858+1</f>
        <v>67</v>
      </c>
      <c r="B871" s="181"/>
      <c r="C871" s="174"/>
      <c r="D871" s="50" t="str">
        <f>IF(ISBLANK(C871)," ",C871/$K$8)</f>
        <v xml:space="preserve"> </v>
      </c>
      <c r="E871" s="17"/>
      <c r="F871" s="51" t="str">
        <f>IF((SUM(L873:L882))&gt;0,SUM(L873:L882)," ")</f>
        <v xml:space="preserve"> </v>
      </c>
      <c r="G871" s="17"/>
      <c r="H871" s="17"/>
      <c r="I871" s="17"/>
      <c r="J871" s="17"/>
      <c r="K871" s="18"/>
      <c r="L871" s="18"/>
      <c r="M871" s="52" t="str">
        <f>IF(ISBLANK(C871)," ",IF(SUM(D873:E882)+SUM(G871:H871)+SUM(J871:L871)&gt;(D871*$K$8*$G$8),(D871*$K$8*$G$8),SUM(D873:E882)+SUM(G871:H871)+SUM(J871:L871)))</f>
        <v xml:space="preserve"> </v>
      </c>
      <c r="N871" s="26"/>
      <c r="O871" s="99" t="str">
        <f>IF(ISBLANK(N871)," ",IF(M871="0,00","0,00",MIN(IF(SUM(750/$O$8*M871)&gt;750,750,SUM(750/$O$8*M871)),N871)))</f>
        <v xml:space="preserve"> </v>
      </c>
      <c r="P871" s="53"/>
    </row>
    <row r="872" spans="1:28" ht="86.1" customHeight="1" x14ac:dyDescent="0.45">
      <c r="A872" s="296" t="s">
        <v>109</v>
      </c>
      <c r="B872" s="146" t="s">
        <v>113</v>
      </c>
      <c r="C872" s="54" t="s">
        <v>115</v>
      </c>
      <c r="D872" s="55" t="s">
        <v>201</v>
      </c>
      <c r="E872" s="55" t="s">
        <v>31</v>
      </c>
      <c r="F872" s="55" t="s">
        <v>35</v>
      </c>
      <c r="G872" s="55" t="s">
        <v>110</v>
      </c>
      <c r="H872" s="55" t="s">
        <v>43</v>
      </c>
      <c r="I872" s="55" t="s">
        <v>82</v>
      </c>
      <c r="J872" s="55" t="s">
        <v>83</v>
      </c>
      <c r="K872" s="56" t="s">
        <v>84</v>
      </c>
      <c r="L872" s="187" t="s">
        <v>229</v>
      </c>
      <c r="M872" s="298" t="s">
        <v>66</v>
      </c>
      <c r="N872" s="299"/>
      <c r="O872" s="300"/>
      <c r="P872" s="48"/>
    </row>
    <row r="873" spans="1:28" ht="17.100000000000001" customHeight="1" x14ac:dyDescent="0.45">
      <c r="A873" s="296"/>
      <c r="B873" s="151"/>
      <c r="C873" s="139">
        <v>1</v>
      </c>
      <c r="D873" s="19"/>
      <c r="E873" s="20"/>
      <c r="F873" s="21"/>
      <c r="G873" s="22"/>
      <c r="H873" s="57" t="str">
        <f>IF(ISBLANK(G873)," ",(G873+1))</f>
        <v xml:space="preserve"> </v>
      </c>
      <c r="I873" s="22"/>
      <c r="J873" s="58" t="str">
        <f>IF(ISBLANK(I873)," ",DATEDIF(G873,I873,"d"))</f>
        <v xml:space="preserve"> </v>
      </c>
      <c r="K873" s="59" t="str">
        <f>IF(ISBLANK(G873)," ",(H873+29))</f>
        <v xml:space="preserve"> </v>
      </c>
      <c r="L873" s="60" t="str">
        <f>IF(ISBLANK(D873),IF(ISBLANK(E873)," ",D873+E873),D873+E873)</f>
        <v xml:space="preserve"> </v>
      </c>
      <c r="M873" s="61"/>
      <c r="N873" s="62"/>
      <c r="O873" s="63"/>
      <c r="P873" s="48"/>
      <c r="Q873" s="48"/>
      <c r="R873" s="48"/>
      <c r="S873" s="48"/>
      <c r="T873" s="48"/>
      <c r="U873" s="48"/>
      <c r="V873" s="48"/>
      <c r="W873" s="48"/>
      <c r="X873" s="48"/>
      <c r="Y873" s="48"/>
      <c r="Z873" s="48"/>
      <c r="AA873"/>
      <c r="AB873"/>
    </row>
    <row r="874" spans="1:28" ht="17.100000000000001" customHeight="1" x14ac:dyDescent="0.45">
      <c r="A874" s="296"/>
      <c r="B874" s="151"/>
      <c r="C874" s="139">
        <f t="shared" ref="C874:C882" si="426">C873+1</f>
        <v>2</v>
      </c>
      <c r="D874" s="19"/>
      <c r="E874" s="20"/>
      <c r="F874" s="21"/>
      <c r="G874" s="22"/>
      <c r="H874" s="57" t="str">
        <f t="shared" ref="H874:H882" si="427">IF(ISBLANK(G874)," ",(G874+1))</f>
        <v xml:space="preserve"> </v>
      </c>
      <c r="I874" s="22"/>
      <c r="J874" s="58" t="str">
        <f t="shared" ref="J874:J882" si="428">IF(ISBLANK(I874)," ",DATEDIF(G874,I874,"d"))</f>
        <v xml:space="preserve"> </v>
      </c>
      <c r="K874" s="59" t="str">
        <f>IF(ISBLANK(G874)," ",(H874+29))</f>
        <v xml:space="preserve"> </v>
      </c>
      <c r="L874" s="60" t="str">
        <f t="shared" ref="L874:L882" si="429">IF(ISBLANK(D874),IF(ISBLANK(E874)," ",D874+E874),D874+E874)</f>
        <v xml:space="preserve"> </v>
      </c>
      <c r="M874" s="100"/>
      <c r="N874" s="101"/>
      <c r="O874" s="64"/>
      <c r="P874" s="48"/>
      <c r="Q874" s="48"/>
      <c r="R874" s="48"/>
      <c r="S874" s="48"/>
      <c r="T874" s="48"/>
      <c r="U874" s="48"/>
      <c r="V874" s="48"/>
      <c r="W874" s="48"/>
      <c r="X874" s="48"/>
      <c r="Y874" s="48"/>
      <c r="Z874" s="48"/>
      <c r="AA874"/>
      <c r="AB874"/>
    </row>
    <row r="875" spans="1:28" ht="17.100000000000001" customHeight="1" x14ac:dyDescent="0.45">
      <c r="A875" s="296"/>
      <c r="B875" s="151"/>
      <c r="C875" s="139">
        <f t="shared" si="426"/>
        <v>3</v>
      </c>
      <c r="D875" s="19"/>
      <c r="E875" s="20"/>
      <c r="F875" s="21"/>
      <c r="G875" s="116"/>
      <c r="H875" s="57" t="str">
        <f t="shared" si="427"/>
        <v xml:space="preserve"> </v>
      </c>
      <c r="I875" s="22"/>
      <c r="J875" s="58" t="str">
        <f t="shared" si="428"/>
        <v xml:space="preserve"> </v>
      </c>
      <c r="K875" s="59" t="str">
        <f t="shared" ref="K875" si="430">IF(ISBLANK(G875)," ",(H875+29))</f>
        <v xml:space="preserve"> </v>
      </c>
      <c r="L875" s="60" t="str">
        <f t="shared" si="429"/>
        <v xml:space="preserve"> </v>
      </c>
      <c r="M875" s="100"/>
      <c r="N875" s="101"/>
      <c r="O875" s="64"/>
      <c r="P875" s="48"/>
      <c r="Q875" s="48"/>
      <c r="R875" s="48"/>
      <c r="S875" s="48"/>
      <c r="T875" s="48"/>
      <c r="U875" s="48"/>
      <c r="V875" s="48"/>
      <c r="W875" s="48"/>
      <c r="X875" s="48"/>
      <c r="Y875" s="48"/>
      <c r="Z875" s="48"/>
      <c r="AA875"/>
      <c r="AB875"/>
    </row>
    <row r="876" spans="1:28" ht="17.100000000000001" customHeight="1" x14ac:dyDescent="0.45">
      <c r="A876" s="296"/>
      <c r="B876" s="151"/>
      <c r="C876" s="139">
        <f t="shared" si="426"/>
        <v>4</v>
      </c>
      <c r="D876" s="19"/>
      <c r="E876" s="20"/>
      <c r="F876" s="21"/>
      <c r="G876" s="22"/>
      <c r="H876" s="57" t="str">
        <f t="shared" si="427"/>
        <v xml:space="preserve"> </v>
      </c>
      <c r="I876" s="22"/>
      <c r="J876" s="58" t="str">
        <f t="shared" si="428"/>
        <v xml:space="preserve"> </v>
      </c>
      <c r="K876" s="59" t="str">
        <f>IF(ISBLANK(G876)," ",(H876+29))</f>
        <v xml:space="preserve"> </v>
      </c>
      <c r="L876" s="60" t="str">
        <f t="shared" si="429"/>
        <v xml:space="preserve"> </v>
      </c>
      <c r="M876" s="100"/>
      <c r="N876" s="101"/>
      <c r="O876" s="64"/>
      <c r="P876" s="48"/>
      <c r="Q876" s="48"/>
      <c r="R876" s="48"/>
      <c r="S876" s="48"/>
      <c r="T876" s="48"/>
      <c r="U876" s="48"/>
      <c r="V876" s="48"/>
      <c r="W876" s="48"/>
      <c r="X876" s="48"/>
      <c r="Y876" s="48"/>
      <c r="Z876" s="48"/>
      <c r="AA876"/>
      <c r="AB876"/>
    </row>
    <row r="877" spans="1:28" ht="17.100000000000001" customHeight="1" x14ac:dyDescent="0.45">
      <c r="A877" s="296"/>
      <c r="B877" s="151"/>
      <c r="C877" s="139">
        <f t="shared" si="426"/>
        <v>5</v>
      </c>
      <c r="D877" s="19"/>
      <c r="E877" s="20"/>
      <c r="F877" s="21"/>
      <c r="G877" s="22"/>
      <c r="H877" s="57" t="str">
        <f t="shared" si="427"/>
        <v xml:space="preserve"> </v>
      </c>
      <c r="I877" s="22"/>
      <c r="J877" s="58" t="str">
        <f t="shared" si="428"/>
        <v xml:space="preserve"> </v>
      </c>
      <c r="K877" s="59" t="str">
        <f t="shared" ref="K877:K882" si="431">IF(ISBLANK(G877)," ",(H877+29))</f>
        <v xml:space="preserve"> </v>
      </c>
      <c r="L877" s="60" t="str">
        <f t="shared" si="429"/>
        <v xml:space="preserve"> </v>
      </c>
      <c r="M877" s="100"/>
      <c r="N877" s="101"/>
      <c r="O877" s="64"/>
      <c r="P877" s="48"/>
      <c r="Q877" s="48"/>
      <c r="R877" s="48"/>
      <c r="S877" s="48"/>
      <c r="T877" s="48"/>
      <c r="U877" s="48"/>
      <c r="V877" s="48"/>
      <c r="W877" s="48"/>
      <c r="X877" s="48"/>
      <c r="Y877" s="48"/>
      <c r="Z877" s="48"/>
      <c r="AA877"/>
      <c r="AB877"/>
    </row>
    <row r="878" spans="1:28" ht="17.100000000000001" customHeight="1" x14ac:dyDescent="0.45">
      <c r="A878" s="296"/>
      <c r="B878" s="151"/>
      <c r="C878" s="139">
        <f t="shared" si="426"/>
        <v>6</v>
      </c>
      <c r="D878" s="19"/>
      <c r="E878" s="20"/>
      <c r="F878" s="21"/>
      <c r="G878" s="22"/>
      <c r="H878" s="57" t="str">
        <f t="shared" si="427"/>
        <v xml:space="preserve"> </v>
      </c>
      <c r="I878" s="22"/>
      <c r="J878" s="58" t="str">
        <f t="shared" si="428"/>
        <v xml:space="preserve"> </v>
      </c>
      <c r="K878" s="59" t="str">
        <f t="shared" si="431"/>
        <v xml:space="preserve"> </v>
      </c>
      <c r="L878" s="60" t="str">
        <f t="shared" si="429"/>
        <v xml:space="preserve"> </v>
      </c>
      <c r="M878" s="100"/>
      <c r="N878" s="101"/>
      <c r="O878" s="64"/>
      <c r="P878" s="48"/>
      <c r="Q878" s="48"/>
      <c r="R878" s="48"/>
      <c r="S878" s="48"/>
      <c r="T878" s="48"/>
      <c r="U878" s="48"/>
      <c r="V878" s="48"/>
      <c r="W878" s="48"/>
      <c r="X878" s="48"/>
      <c r="Y878" s="48"/>
      <c r="Z878" s="48"/>
      <c r="AA878"/>
      <c r="AB878"/>
    </row>
    <row r="879" spans="1:28" ht="17.100000000000001" customHeight="1" x14ac:dyDescent="0.45">
      <c r="A879" s="296"/>
      <c r="B879" s="151"/>
      <c r="C879" s="139">
        <f t="shared" si="426"/>
        <v>7</v>
      </c>
      <c r="D879" s="19"/>
      <c r="E879" s="20"/>
      <c r="F879" s="21"/>
      <c r="G879" s="22"/>
      <c r="H879" s="57" t="str">
        <f t="shared" si="427"/>
        <v xml:space="preserve"> </v>
      </c>
      <c r="I879" s="22"/>
      <c r="J879" s="58" t="str">
        <f t="shared" si="428"/>
        <v xml:space="preserve"> </v>
      </c>
      <c r="K879" s="59" t="str">
        <f t="shared" si="431"/>
        <v xml:space="preserve"> </v>
      </c>
      <c r="L879" s="60" t="str">
        <f t="shared" si="429"/>
        <v xml:space="preserve"> </v>
      </c>
      <c r="M879" s="100"/>
      <c r="N879" s="101"/>
      <c r="O879" s="64"/>
      <c r="P879" s="48"/>
      <c r="Q879" s="48"/>
      <c r="R879" s="48"/>
      <c r="S879" s="48"/>
      <c r="T879" s="48"/>
      <c r="U879" s="48"/>
      <c r="V879" s="48"/>
      <c r="W879" s="48"/>
      <c r="X879" s="48"/>
      <c r="Y879" s="48"/>
      <c r="Z879" s="48"/>
      <c r="AA879"/>
      <c r="AB879"/>
    </row>
    <row r="880" spans="1:28" ht="17.100000000000001" customHeight="1" x14ac:dyDescent="0.45">
      <c r="A880" s="296"/>
      <c r="B880" s="151"/>
      <c r="C880" s="139">
        <f t="shared" si="426"/>
        <v>8</v>
      </c>
      <c r="D880" s="19"/>
      <c r="E880" s="20"/>
      <c r="F880" s="21"/>
      <c r="G880" s="22"/>
      <c r="H880" s="57" t="str">
        <f t="shared" si="427"/>
        <v xml:space="preserve"> </v>
      </c>
      <c r="I880" s="22"/>
      <c r="J880" s="58" t="str">
        <f t="shared" si="428"/>
        <v xml:space="preserve"> </v>
      </c>
      <c r="K880" s="59" t="str">
        <f t="shared" si="431"/>
        <v xml:space="preserve"> </v>
      </c>
      <c r="L880" s="60" t="str">
        <f t="shared" si="429"/>
        <v xml:space="preserve"> </v>
      </c>
      <c r="M880" s="100"/>
      <c r="N880" s="101"/>
      <c r="O880" s="64"/>
      <c r="P880" s="48"/>
      <c r="Q880" s="48"/>
      <c r="R880" s="48"/>
      <c r="S880" s="48"/>
      <c r="T880" s="48"/>
      <c r="U880" s="48"/>
      <c r="V880" s="48"/>
      <c r="W880" s="48"/>
      <c r="X880" s="48"/>
      <c r="Y880" s="48"/>
      <c r="Z880" s="48"/>
      <c r="AA880"/>
      <c r="AB880"/>
    </row>
    <row r="881" spans="1:28" ht="17.100000000000001" customHeight="1" x14ac:dyDescent="0.45">
      <c r="A881" s="296"/>
      <c r="B881" s="151"/>
      <c r="C881" s="139">
        <f t="shared" si="426"/>
        <v>9</v>
      </c>
      <c r="D881" s="19"/>
      <c r="E881" s="20"/>
      <c r="F881" s="21"/>
      <c r="G881" s="22"/>
      <c r="H881" s="57" t="str">
        <f t="shared" si="427"/>
        <v xml:space="preserve"> </v>
      </c>
      <c r="I881" s="22"/>
      <c r="J881" s="58" t="str">
        <f t="shared" si="428"/>
        <v xml:space="preserve"> </v>
      </c>
      <c r="K881" s="59" t="str">
        <f t="shared" si="431"/>
        <v xml:space="preserve"> </v>
      </c>
      <c r="L881" s="60" t="str">
        <f t="shared" si="429"/>
        <v xml:space="preserve"> </v>
      </c>
      <c r="M881" s="100"/>
      <c r="N881" s="101"/>
      <c r="O881" s="64"/>
      <c r="P881" s="48"/>
      <c r="Q881" s="48"/>
      <c r="R881" s="48"/>
      <c r="S881" s="48"/>
    </row>
    <row r="882" spans="1:28" ht="17.100000000000001" customHeight="1" thickBot="1" x14ac:dyDescent="0.5">
      <c r="A882" s="297"/>
      <c r="B882" s="152"/>
      <c r="C882" s="140">
        <f t="shared" si="426"/>
        <v>10</v>
      </c>
      <c r="D882" s="23"/>
      <c r="E882" s="24"/>
      <c r="F882" s="102"/>
      <c r="G882" s="25"/>
      <c r="H882" s="103" t="str">
        <f t="shared" si="427"/>
        <v xml:space="preserve"> </v>
      </c>
      <c r="I882" s="25"/>
      <c r="J882" s="104" t="str">
        <f t="shared" si="428"/>
        <v xml:space="preserve"> </v>
      </c>
      <c r="K882" s="65" t="str">
        <f t="shared" si="431"/>
        <v xml:space="preserve"> </v>
      </c>
      <c r="L882" s="105" t="str">
        <f t="shared" si="429"/>
        <v xml:space="preserve"> </v>
      </c>
      <c r="M882" s="66"/>
      <c r="N882" s="67"/>
      <c r="O882" s="68"/>
      <c r="P882" s="48"/>
      <c r="Q882" s="48"/>
      <c r="R882" s="48"/>
      <c r="S882" s="48"/>
    </row>
    <row r="883" spans="1:28" ht="55.9" thickBot="1" x14ac:dyDescent="0.5">
      <c r="A883" s="112" t="s">
        <v>65</v>
      </c>
      <c r="B883" s="113" t="s">
        <v>112</v>
      </c>
      <c r="C883" s="114" t="s">
        <v>79</v>
      </c>
      <c r="D883" s="114" t="s">
        <v>107</v>
      </c>
      <c r="E883" s="114" t="s">
        <v>211</v>
      </c>
      <c r="F883" s="114" t="s">
        <v>81</v>
      </c>
      <c r="G883" s="114" t="s">
        <v>32</v>
      </c>
      <c r="H883" s="114" t="s">
        <v>68</v>
      </c>
      <c r="I883" s="114" t="s">
        <v>44</v>
      </c>
      <c r="J883" s="114" t="s">
        <v>33</v>
      </c>
      <c r="K883" s="114" t="s">
        <v>34</v>
      </c>
      <c r="L883" s="114" t="s">
        <v>228</v>
      </c>
      <c r="M883" s="114" t="s">
        <v>229</v>
      </c>
      <c r="N883" s="114" t="s">
        <v>80</v>
      </c>
      <c r="O883" s="115" t="s">
        <v>69</v>
      </c>
      <c r="P883" s="48"/>
    </row>
    <row r="884" spans="1:28" ht="21" customHeight="1" x14ac:dyDescent="0.5">
      <c r="A884" s="81">
        <f>A871+1</f>
        <v>68</v>
      </c>
      <c r="B884" s="181"/>
      <c r="C884" s="174"/>
      <c r="D884" s="85" t="str">
        <f t="shared" ref="D884" si="432">IF(ISBLANK(C884)," ",C884/$K$8)</f>
        <v xml:space="preserve"> </v>
      </c>
      <c r="E884" s="17"/>
      <c r="F884" s="86" t="str">
        <f t="shared" ref="F884" si="433">IF((SUM(L886:L895))&gt;0,SUM(L886:L895)," ")</f>
        <v xml:space="preserve"> </v>
      </c>
      <c r="G884" s="17"/>
      <c r="H884" s="17"/>
      <c r="I884" s="17"/>
      <c r="J884" s="17"/>
      <c r="K884" s="18"/>
      <c r="L884" s="18"/>
      <c r="M884" s="52" t="str">
        <f>IF(ISBLANK(C884)," ",IF(SUM(D886:E895)+SUM(G884:H884)+SUM(J884:L884)&gt;(D884*$K$8*$G$8),(D884*$K$8*$G$8),SUM(D886:E895)+SUM(G884:H884)+SUM(J884:L884)))</f>
        <v xml:space="preserve"> </v>
      </c>
      <c r="N884" s="26"/>
      <c r="O884" s="106" t="str">
        <f>IF(ISBLANK(N884)," ",IF(M884="0,00","0,00",MIN(IF(SUM(750/$O$8*M884)&gt;750,750,SUM(750/$O$8*M884)),N884)))</f>
        <v xml:space="preserve"> </v>
      </c>
      <c r="P884" s="53"/>
    </row>
    <row r="885" spans="1:28" ht="86.1" customHeight="1" x14ac:dyDescent="0.45">
      <c r="A885" s="291" t="s">
        <v>109</v>
      </c>
      <c r="B885" s="120" t="s">
        <v>113</v>
      </c>
      <c r="C885" s="82" t="s">
        <v>115</v>
      </c>
      <c r="D885" s="83" t="s">
        <v>201</v>
      </c>
      <c r="E885" s="83" t="s">
        <v>31</v>
      </c>
      <c r="F885" s="83" t="s">
        <v>35</v>
      </c>
      <c r="G885" s="83" t="s">
        <v>110</v>
      </c>
      <c r="H885" s="83" t="s">
        <v>43</v>
      </c>
      <c r="I885" s="83" t="s">
        <v>82</v>
      </c>
      <c r="J885" s="83" t="s">
        <v>83</v>
      </c>
      <c r="K885" s="84" t="s">
        <v>84</v>
      </c>
      <c r="L885" s="188" t="s">
        <v>229</v>
      </c>
      <c r="M885" s="293" t="s">
        <v>66</v>
      </c>
      <c r="N885" s="294"/>
      <c r="O885" s="295"/>
      <c r="P885" s="48"/>
    </row>
    <row r="886" spans="1:28" ht="17.100000000000001" customHeight="1" x14ac:dyDescent="0.45">
      <c r="A886" s="291"/>
      <c r="B886" s="151"/>
      <c r="C886" s="141">
        <v>1</v>
      </c>
      <c r="D886" s="19"/>
      <c r="E886" s="20"/>
      <c r="F886" s="21"/>
      <c r="G886" s="22"/>
      <c r="H886" s="87" t="str">
        <f t="shared" ref="H886:H895" si="434">IF(ISBLANK(G886)," ",(G886+1))</f>
        <v xml:space="preserve"> </v>
      </c>
      <c r="I886" s="22"/>
      <c r="J886" s="88" t="str">
        <f t="shared" ref="J886:J895" si="435">IF(ISBLANK(I886)," ",DATEDIF(G886,I886,"d"))</f>
        <v xml:space="preserve"> </v>
      </c>
      <c r="K886" s="89" t="str">
        <f t="shared" ref="K886:K895" si="436">IF(ISBLANK(G886)," ",(H886+29))</f>
        <v xml:space="preserve"> </v>
      </c>
      <c r="L886" s="90" t="str">
        <f t="shared" ref="L886:L895" si="437">IF(ISBLANK(D886),IF(ISBLANK(E886)," ",D886+E886),D886+E886)</f>
        <v xml:space="preserve"> </v>
      </c>
      <c r="M886" s="91"/>
      <c r="N886" s="92"/>
      <c r="O886" s="93"/>
      <c r="P886" s="48"/>
      <c r="Q886" s="48"/>
      <c r="R886" s="48"/>
      <c r="S886" s="48"/>
      <c r="T886" s="48"/>
      <c r="U886" s="48"/>
      <c r="V886" s="48"/>
      <c r="W886" s="48"/>
      <c r="X886" s="48"/>
      <c r="Y886" s="48"/>
      <c r="Z886" s="48"/>
      <c r="AA886"/>
      <c r="AB886"/>
    </row>
    <row r="887" spans="1:28" ht="17.100000000000001" customHeight="1" x14ac:dyDescent="0.45">
      <c r="A887" s="291"/>
      <c r="B887" s="151"/>
      <c r="C887" s="141">
        <f t="shared" ref="C887:C895" si="438">C886+1</f>
        <v>2</v>
      </c>
      <c r="D887" s="19"/>
      <c r="E887" s="20"/>
      <c r="F887" s="21"/>
      <c r="G887" s="22"/>
      <c r="H887" s="87" t="str">
        <f t="shared" si="434"/>
        <v xml:space="preserve"> </v>
      </c>
      <c r="I887" s="22"/>
      <c r="J887" s="88" t="str">
        <f t="shared" si="435"/>
        <v xml:space="preserve"> </v>
      </c>
      <c r="K887" s="89" t="str">
        <f t="shared" si="436"/>
        <v xml:space="preserve"> </v>
      </c>
      <c r="L887" s="90" t="str">
        <f t="shared" si="437"/>
        <v xml:space="preserve"> </v>
      </c>
      <c r="M887" s="107"/>
      <c r="N887" s="108"/>
      <c r="O887" s="94"/>
      <c r="P887" s="48"/>
      <c r="Q887" s="48"/>
      <c r="R887" s="48"/>
      <c r="S887" s="48"/>
      <c r="T887" s="48"/>
      <c r="U887" s="48"/>
      <c r="V887" s="48"/>
      <c r="W887" s="48"/>
      <c r="X887" s="48"/>
      <c r="Y887" s="48"/>
      <c r="Z887" s="48"/>
      <c r="AA887"/>
      <c r="AB887"/>
    </row>
    <row r="888" spans="1:28" ht="17.100000000000001" customHeight="1" x14ac:dyDescent="0.45">
      <c r="A888" s="291"/>
      <c r="B888" s="151"/>
      <c r="C888" s="141">
        <f t="shared" si="438"/>
        <v>3</v>
      </c>
      <c r="D888" s="19"/>
      <c r="E888" s="20"/>
      <c r="F888" s="21"/>
      <c r="G888" s="22"/>
      <c r="H888" s="87" t="str">
        <f t="shared" si="434"/>
        <v xml:space="preserve"> </v>
      </c>
      <c r="I888" s="22"/>
      <c r="J888" s="88" t="str">
        <f t="shared" si="435"/>
        <v xml:space="preserve"> </v>
      </c>
      <c r="K888" s="89" t="str">
        <f t="shared" si="436"/>
        <v xml:space="preserve"> </v>
      </c>
      <c r="L888" s="90" t="str">
        <f t="shared" si="437"/>
        <v xml:space="preserve"> </v>
      </c>
      <c r="M888" s="107"/>
      <c r="N888" s="108"/>
      <c r="O888" s="94"/>
      <c r="P888" s="48"/>
      <c r="Q888" s="48"/>
      <c r="R888" s="48"/>
      <c r="S888" s="48"/>
      <c r="T888" s="48"/>
      <c r="U888" s="48"/>
      <c r="V888" s="48"/>
      <c r="W888" s="48"/>
      <c r="X888" s="48"/>
      <c r="Y888" s="48"/>
      <c r="Z888" s="48"/>
      <c r="AA888"/>
      <c r="AB888"/>
    </row>
    <row r="889" spans="1:28" ht="17.100000000000001" customHeight="1" x14ac:dyDescent="0.45">
      <c r="A889" s="291"/>
      <c r="B889" s="151"/>
      <c r="C889" s="141">
        <f t="shared" si="438"/>
        <v>4</v>
      </c>
      <c r="D889" s="19"/>
      <c r="E889" s="20"/>
      <c r="F889" s="21"/>
      <c r="G889" s="22"/>
      <c r="H889" s="87" t="str">
        <f t="shared" si="434"/>
        <v xml:space="preserve"> </v>
      </c>
      <c r="I889" s="22"/>
      <c r="J889" s="88" t="str">
        <f t="shared" si="435"/>
        <v xml:space="preserve"> </v>
      </c>
      <c r="K889" s="89" t="str">
        <f t="shared" si="436"/>
        <v xml:space="preserve"> </v>
      </c>
      <c r="L889" s="90" t="str">
        <f t="shared" si="437"/>
        <v xml:space="preserve"> </v>
      </c>
      <c r="M889" s="107"/>
      <c r="N889" s="108"/>
      <c r="O889" s="94"/>
      <c r="P889" s="48"/>
      <c r="Q889" s="48"/>
      <c r="R889" s="48"/>
      <c r="S889" s="48"/>
      <c r="T889" s="48"/>
      <c r="U889" s="48"/>
      <c r="V889" s="48"/>
      <c r="W889" s="48"/>
      <c r="X889" s="48"/>
      <c r="Y889" s="48"/>
      <c r="Z889" s="48"/>
      <c r="AA889"/>
      <c r="AB889"/>
    </row>
    <row r="890" spans="1:28" ht="17.100000000000001" customHeight="1" x14ac:dyDescent="0.45">
      <c r="A890" s="291"/>
      <c r="B890" s="151"/>
      <c r="C890" s="141">
        <f t="shared" si="438"/>
        <v>5</v>
      </c>
      <c r="D890" s="19"/>
      <c r="E890" s="20"/>
      <c r="F890" s="21"/>
      <c r="G890" s="22"/>
      <c r="H890" s="87" t="str">
        <f t="shared" si="434"/>
        <v xml:space="preserve"> </v>
      </c>
      <c r="I890" s="22"/>
      <c r="J890" s="88" t="str">
        <f t="shared" si="435"/>
        <v xml:space="preserve"> </v>
      </c>
      <c r="K890" s="89" t="str">
        <f t="shared" si="436"/>
        <v xml:space="preserve"> </v>
      </c>
      <c r="L890" s="90" t="str">
        <f t="shared" si="437"/>
        <v xml:space="preserve"> </v>
      </c>
      <c r="M890" s="107"/>
      <c r="N890" s="108"/>
      <c r="O890" s="94"/>
      <c r="P890" s="48"/>
      <c r="Q890" s="48"/>
      <c r="R890" s="48"/>
      <c r="S890" s="48"/>
      <c r="T890" s="48"/>
      <c r="U890" s="48"/>
      <c r="V890" s="48"/>
      <c r="W890" s="48"/>
      <c r="X890" s="48"/>
      <c r="Y890" s="48"/>
      <c r="Z890" s="48"/>
      <c r="AA890"/>
      <c r="AB890"/>
    </row>
    <row r="891" spans="1:28" ht="17.100000000000001" customHeight="1" x14ac:dyDescent="0.45">
      <c r="A891" s="291"/>
      <c r="B891" s="151"/>
      <c r="C891" s="141">
        <f t="shared" si="438"/>
        <v>6</v>
      </c>
      <c r="D891" s="19"/>
      <c r="E891" s="20"/>
      <c r="F891" s="21"/>
      <c r="G891" s="22"/>
      <c r="H891" s="87" t="str">
        <f t="shared" si="434"/>
        <v xml:space="preserve"> </v>
      </c>
      <c r="I891" s="22"/>
      <c r="J891" s="88" t="str">
        <f t="shared" si="435"/>
        <v xml:space="preserve"> </v>
      </c>
      <c r="K891" s="89" t="str">
        <f t="shared" si="436"/>
        <v xml:space="preserve"> </v>
      </c>
      <c r="L891" s="90" t="str">
        <f t="shared" si="437"/>
        <v xml:space="preserve"> </v>
      </c>
      <c r="M891" s="107"/>
      <c r="N891" s="108"/>
      <c r="O891" s="94"/>
      <c r="P891" s="48"/>
      <c r="Q891" s="48"/>
      <c r="R891" s="48"/>
      <c r="S891" s="48"/>
      <c r="T891" s="48"/>
      <c r="U891" s="48"/>
      <c r="V891" s="48"/>
      <c r="W891" s="48"/>
      <c r="X891" s="48"/>
      <c r="Y891" s="48"/>
      <c r="Z891" s="48"/>
      <c r="AA891"/>
      <c r="AB891"/>
    </row>
    <row r="892" spans="1:28" ht="17.100000000000001" customHeight="1" x14ac:dyDescent="0.45">
      <c r="A892" s="291"/>
      <c r="B892" s="151"/>
      <c r="C892" s="141">
        <f t="shared" si="438"/>
        <v>7</v>
      </c>
      <c r="D892" s="19"/>
      <c r="E892" s="20"/>
      <c r="F892" s="21"/>
      <c r="G892" s="22"/>
      <c r="H892" s="87" t="str">
        <f t="shared" si="434"/>
        <v xml:space="preserve"> </v>
      </c>
      <c r="I892" s="22"/>
      <c r="J892" s="88" t="str">
        <f t="shared" si="435"/>
        <v xml:space="preserve"> </v>
      </c>
      <c r="K892" s="89" t="str">
        <f t="shared" si="436"/>
        <v xml:space="preserve"> </v>
      </c>
      <c r="L892" s="90" t="str">
        <f t="shared" si="437"/>
        <v xml:space="preserve"> </v>
      </c>
      <c r="M892" s="107"/>
      <c r="N892" s="108"/>
      <c r="O892" s="94"/>
      <c r="P892" s="48"/>
      <c r="Q892" s="48"/>
      <c r="R892" s="48"/>
      <c r="S892" s="48"/>
      <c r="T892" s="48"/>
      <c r="U892" s="48"/>
      <c r="V892" s="48"/>
      <c r="W892" s="48"/>
      <c r="X892" s="48"/>
      <c r="Y892" s="48"/>
      <c r="Z892" s="48"/>
      <c r="AA892"/>
      <c r="AB892"/>
    </row>
    <row r="893" spans="1:28" ht="17.100000000000001" customHeight="1" x14ac:dyDescent="0.45">
      <c r="A893" s="291"/>
      <c r="B893" s="151"/>
      <c r="C893" s="141">
        <f t="shared" si="438"/>
        <v>8</v>
      </c>
      <c r="D893" s="19"/>
      <c r="E893" s="20"/>
      <c r="F893" s="21"/>
      <c r="G893" s="22"/>
      <c r="H893" s="87" t="str">
        <f t="shared" si="434"/>
        <v xml:space="preserve"> </v>
      </c>
      <c r="I893" s="22"/>
      <c r="J893" s="88" t="str">
        <f t="shared" si="435"/>
        <v xml:space="preserve"> </v>
      </c>
      <c r="K893" s="89" t="str">
        <f t="shared" si="436"/>
        <v xml:space="preserve"> </v>
      </c>
      <c r="L893" s="90" t="str">
        <f t="shared" si="437"/>
        <v xml:space="preserve"> </v>
      </c>
      <c r="M893" s="107"/>
      <c r="N893" s="108"/>
      <c r="O893" s="94"/>
      <c r="P893" s="48"/>
      <c r="Q893" s="48"/>
      <c r="R893" s="48"/>
      <c r="S893" s="48"/>
      <c r="T893" s="48"/>
      <c r="U893" s="48"/>
      <c r="V893" s="48"/>
      <c r="W893" s="48"/>
      <c r="X893" s="48"/>
      <c r="Y893" s="48"/>
      <c r="Z893" s="48"/>
      <c r="AA893"/>
      <c r="AB893"/>
    </row>
    <row r="894" spans="1:28" ht="17.100000000000001" customHeight="1" x14ac:dyDescent="0.45">
      <c r="A894" s="291"/>
      <c r="B894" s="151"/>
      <c r="C894" s="141">
        <f t="shared" si="438"/>
        <v>9</v>
      </c>
      <c r="D894" s="19"/>
      <c r="E894" s="20"/>
      <c r="F894" s="21"/>
      <c r="G894" s="22"/>
      <c r="H894" s="87" t="str">
        <f t="shared" si="434"/>
        <v xml:space="preserve"> </v>
      </c>
      <c r="I894" s="22"/>
      <c r="J894" s="88" t="str">
        <f t="shared" si="435"/>
        <v xml:space="preserve"> </v>
      </c>
      <c r="K894" s="89" t="str">
        <f t="shared" si="436"/>
        <v xml:space="preserve"> </v>
      </c>
      <c r="L894" s="90" t="str">
        <f t="shared" si="437"/>
        <v xml:space="preserve"> </v>
      </c>
      <c r="M894" s="107"/>
      <c r="N894" s="108"/>
      <c r="O894" s="94"/>
      <c r="P894" s="48"/>
      <c r="Q894" s="48"/>
      <c r="R894" s="48"/>
      <c r="S894" s="48"/>
    </row>
    <row r="895" spans="1:28" ht="17.100000000000001" customHeight="1" thickBot="1" x14ac:dyDescent="0.5">
      <c r="A895" s="292"/>
      <c r="B895" s="152"/>
      <c r="C895" s="142">
        <f t="shared" si="438"/>
        <v>10</v>
      </c>
      <c r="D895" s="23"/>
      <c r="E895" s="24"/>
      <c r="F895" s="102"/>
      <c r="G895" s="25"/>
      <c r="H895" s="109" t="str">
        <f t="shared" si="434"/>
        <v xml:space="preserve"> </v>
      </c>
      <c r="I895" s="25"/>
      <c r="J895" s="110" t="str">
        <f t="shared" si="435"/>
        <v xml:space="preserve"> </v>
      </c>
      <c r="K895" s="95" t="str">
        <f t="shared" si="436"/>
        <v xml:space="preserve"> </v>
      </c>
      <c r="L895" s="111" t="str">
        <f t="shared" si="437"/>
        <v xml:space="preserve"> </v>
      </c>
      <c r="M895" s="96"/>
      <c r="N895" s="97"/>
      <c r="O895" s="98"/>
      <c r="P895" s="48"/>
      <c r="Q895" s="48"/>
      <c r="R895" s="48"/>
      <c r="S895" s="48"/>
    </row>
    <row r="896" spans="1:28" ht="55.9" thickBot="1" x14ac:dyDescent="0.5">
      <c r="A896" s="112" t="s">
        <v>65</v>
      </c>
      <c r="B896" s="113" t="s">
        <v>112</v>
      </c>
      <c r="C896" s="114" t="s">
        <v>79</v>
      </c>
      <c r="D896" s="114" t="s">
        <v>107</v>
      </c>
      <c r="E896" s="114" t="s">
        <v>211</v>
      </c>
      <c r="F896" s="114" t="s">
        <v>81</v>
      </c>
      <c r="G896" s="114" t="s">
        <v>32</v>
      </c>
      <c r="H896" s="114" t="s">
        <v>68</v>
      </c>
      <c r="I896" s="114" t="s">
        <v>44</v>
      </c>
      <c r="J896" s="114" t="s">
        <v>33</v>
      </c>
      <c r="K896" s="114" t="s">
        <v>34</v>
      </c>
      <c r="L896" s="114" t="s">
        <v>228</v>
      </c>
      <c r="M896" s="114" t="s">
        <v>229</v>
      </c>
      <c r="N896" s="114" t="s">
        <v>80</v>
      </c>
      <c r="O896" s="115" t="s">
        <v>69</v>
      </c>
      <c r="P896" s="48"/>
    </row>
    <row r="897" spans="1:28" ht="21" customHeight="1" x14ac:dyDescent="0.5">
      <c r="A897" s="49">
        <f>A884+1</f>
        <v>69</v>
      </c>
      <c r="B897" s="181"/>
      <c r="C897" s="174"/>
      <c r="D897" s="50" t="str">
        <f>IF(ISBLANK(C897)," ",C897/$K$8)</f>
        <v xml:space="preserve"> </v>
      </c>
      <c r="E897" s="17"/>
      <c r="F897" s="51" t="str">
        <f>IF((SUM(L899:L908))&gt;0,SUM(L899:L908)," ")</f>
        <v xml:space="preserve"> </v>
      </c>
      <c r="G897" s="17"/>
      <c r="H897" s="17"/>
      <c r="I897" s="17"/>
      <c r="J897" s="17"/>
      <c r="K897" s="18"/>
      <c r="L897" s="18"/>
      <c r="M897" s="52" t="str">
        <f>IF(ISBLANK(C897)," ",IF(SUM(D899:E908)+SUM(G897:H897)+SUM(J897:L897)&gt;(D897*$K$8*$G$8),(D897*$K$8*$G$8),SUM(D899:E908)+SUM(G897:H897)+SUM(J897:L897)))</f>
        <v xml:space="preserve"> </v>
      </c>
      <c r="N897" s="26"/>
      <c r="O897" s="99" t="str">
        <f>IF(ISBLANK(N897)," ",IF(M897="0,00","0,00",MIN(IF(SUM(750/$O$8*M897)&gt;750,750,SUM(750/$O$8*M897)),N897)))</f>
        <v xml:space="preserve"> </v>
      </c>
      <c r="P897" s="53"/>
    </row>
    <row r="898" spans="1:28" ht="86.1" customHeight="1" x14ac:dyDescent="0.45">
      <c r="A898" s="296" t="s">
        <v>109</v>
      </c>
      <c r="B898" s="146" t="s">
        <v>113</v>
      </c>
      <c r="C898" s="54" t="s">
        <v>115</v>
      </c>
      <c r="D898" s="55" t="s">
        <v>201</v>
      </c>
      <c r="E898" s="55" t="s">
        <v>31</v>
      </c>
      <c r="F898" s="55" t="s">
        <v>35</v>
      </c>
      <c r="G898" s="55" t="s">
        <v>110</v>
      </c>
      <c r="H898" s="55" t="s">
        <v>43</v>
      </c>
      <c r="I898" s="55" t="s">
        <v>82</v>
      </c>
      <c r="J898" s="55" t="s">
        <v>83</v>
      </c>
      <c r="K898" s="56" t="s">
        <v>84</v>
      </c>
      <c r="L898" s="187" t="s">
        <v>229</v>
      </c>
      <c r="M898" s="298" t="s">
        <v>66</v>
      </c>
      <c r="N898" s="299"/>
      <c r="O898" s="300"/>
      <c r="P898" s="48"/>
    </row>
    <row r="899" spans="1:28" ht="17.100000000000001" customHeight="1" x14ac:dyDescent="0.45">
      <c r="A899" s="296"/>
      <c r="B899" s="151"/>
      <c r="C899" s="139">
        <v>1</v>
      </c>
      <c r="D899" s="19"/>
      <c r="E899" s="20"/>
      <c r="F899" s="21"/>
      <c r="G899" s="22"/>
      <c r="H899" s="57" t="str">
        <f>IF(ISBLANK(G899)," ",(G899+1))</f>
        <v xml:space="preserve"> </v>
      </c>
      <c r="I899" s="22"/>
      <c r="J899" s="58" t="str">
        <f>IF(ISBLANK(I899)," ",DATEDIF(G899,I899,"d"))</f>
        <v xml:space="preserve"> </v>
      </c>
      <c r="K899" s="59" t="str">
        <f>IF(ISBLANK(G899)," ",(H899+29))</f>
        <v xml:space="preserve"> </v>
      </c>
      <c r="L899" s="60" t="str">
        <f>IF(ISBLANK(D899),IF(ISBLANK(E899)," ",D899+E899),D899+E899)</f>
        <v xml:space="preserve"> </v>
      </c>
      <c r="M899" s="61"/>
      <c r="N899" s="62"/>
      <c r="O899" s="63"/>
      <c r="P899" s="48"/>
      <c r="Q899" s="48"/>
      <c r="R899" s="48"/>
      <c r="S899" s="48"/>
      <c r="T899" s="48"/>
      <c r="U899" s="48"/>
      <c r="V899" s="48"/>
      <c r="W899" s="48"/>
      <c r="X899" s="48"/>
      <c r="Y899" s="48"/>
      <c r="Z899" s="48"/>
      <c r="AA899"/>
      <c r="AB899"/>
    </row>
    <row r="900" spans="1:28" ht="17.100000000000001" customHeight="1" x14ac:dyDescent="0.45">
      <c r="A900" s="296"/>
      <c r="B900" s="151"/>
      <c r="C900" s="139">
        <f t="shared" ref="C900:C908" si="439">C899+1</f>
        <v>2</v>
      </c>
      <c r="D900" s="19"/>
      <c r="E900" s="20"/>
      <c r="F900" s="21"/>
      <c r="G900" s="22"/>
      <c r="H900" s="57" t="str">
        <f t="shared" ref="H900:H908" si="440">IF(ISBLANK(G900)," ",(G900+1))</f>
        <v xml:space="preserve"> </v>
      </c>
      <c r="I900" s="22"/>
      <c r="J900" s="58" t="str">
        <f t="shared" ref="J900:J908" si="441">IF(ISBLANK(I900)," ",DATEDIF(G900,I900,"d"))</f>
        <v xml:space="preserve"> </v>
      </c>
      <c r="K900" s="59" t="str">
        <f>IF(ISBLANK(G900)," ",(H900+29))</f>
        <v xml:space="preserve"> </v>
      </c>
      <c r="L900" s="60" t="str">
        <f t="shared" ref="L900:L908" si="442">IF(ISBLANK(D900),IF(ISBLANK(E900)," ",D900+E900),D900+E900)</f>
        <v xml:space="preserve"> </v>
      </c>
      <c r="M900" s="100"/>
      <c r="N900" s="101"/>
      <c r="O900" s="64"/>
      <c r="P900" s="48"/>
      <c r="Q900" s="48"/>
      <c r="R900" s="48"/>
      <c r="S900" s="48"/>
      <c r="T900" s="48"/>
      <c r="U900" s="48"/>
      <c r="V900" s="48"/>
      <c r="W900" s="48"/>
      <c r="X900" s="48"/>
      <c r="Y900" s="48"/>
      <c r="Z900" s="48"/>
      <c r="AA900"/>
      <c r="AB900"/>
    </row>
    <row r="901" spans="1:28" ht="17.100000000000001" customHeight="1" x14ac:dyDescent="0.45">
      <c r="A901" s="296"/>
      <c r="B901" s="151"/>
      <c r="C901" s="139">
        <f t="shared" si="439"/>
        <v>3</v>
      </c>
      <c r="D901" s="19"/>
      <c r="E901" s="20"/>
      <c r="F901" s="21"/>
      <c r="G901" s="116"/>
      <c r="H901" s="57" t="str">
        <f t="shared" si="440"/>
        <v xml:space="preserve"> </v>
      </c>
      <c r="I901" s="22"/>
      <c r="J901" s="58" t="str">
        <f t="shared" si="441"/>
        <v xml:space="preserve"> </v>
      </c>
      <c r="K901" s="59" t="str">
        <f t="shared" ref="K901" si="443">IF(ISBLANK(G901)," ",(H901+29))</f>
        <v xml:space="preserve"> </v>
      </c>
      <c r="L901" s="60" t="str">
        <f t="shared" si="442"/>
        <v xml:space="preserve"> </v>
      </c>
      <c r="M901" s="100"/>
      <c r="N901" s="101"/>
      <c r="O901" s="64"/>
      <c r="P901" s="48"/>
      <c r="Q901" s="48"/>
      <c r="R901" s="48"/>
      <c r="S901" s="48"/>
      <c r="T901" s="48"/>
      <c r="U901" s="48"/>
      <c r="V901" s="48"/>
      <c r="W901" s="48"/>
      <c r="X901" s="48"/>
      <c r="Y901" s="48"/>
      <c r="Z901" s="48"/>
      <c r="AA901"/>
      <c r="AB901"/>
    </row>
    <row r="902" spans="1:28" ht="17.100000000000001" customHeight="1" x14ac:dyDescent="0.45">
      <c r="A902" s="296"/>
      <c r="B902" s="151"/>
      <c r="C902" s="139">
        <f t="shared" si="439"/>
        <v>4</v>
      </c>
      <c r="D902" s="19"/>
      <c r="E902" s="20"/>
      <c r="F902" s="21"/>
      <c r="G902" s="22"/>
      <c r="H902" s="57" t="str">
        <f t="shared" si="440"/>
        <v xml:space="preserve"> </v>
      </c>
      <c r="I902" s="22"/>
      <c r="J902" s="58" t="str">
        <f t="shared" si="441"/>
        <v xml:space="preserve"> </v>
      </c>
      <c r="K902" s="59" t="str">
        <f>IF(ISBLANK(G902)," ",(H902+29))</f>
        <v xml:space="preserve"> </v>
      </c>
      <c r="L902" s="60" t="str">
        <f t="shared" si="442"/>
        <v xml:space="preserve"> </v>
      </c>
      <c r="M902" s="100"/>
      <c r="N902" s="101"/>
      <c r="O902" s="64"/>
      <c r="P902" s="48"/>
      <c r="Q902" s="48"/>
      <c r="R902" s="48"/>
      <c r="S902" s="48"/>
      <c r="T902" s="48"/>
      <c r="U902" s="48"/>
      <c r="V902" s="48"/>
      <c r="W902" s="48"/>
      <c r="X902" s="48"/>
      <c r="Y902" s="48"/>
      <c r="Z902" s="48"/>
      <c r="AA902"/>
      <c r="AB902"/>
    </row>
    <row r="903" spans="1:28" ht="17.100000000000001" customHeight="1" x14ac:dyDescent="0.45">
      <c r="A903" s="296"/>
      <c r="B903" s="151"/>
      <c r="C903" s="139">
        <f t="shared" si="439"/>
        <v>5</v>
      </c>
      <c r="D903" s="19"/>
      <c r="E903" s="20"/>
      <c r="F903" s="21"/>
      <c r="G903" s="22"/>
      <c r="H903" s="57" t="str">
        <f t="shared" si="440"/>
        <v xml:space="preserve"> </v>
      </c>
      <c r="I903" s="22"/>
      <c r="J903" s="58" t="str">
        <f t="shared" si="441"/>
        <v xml:space="preserve"> </v>
      </c>
      <c r="K903" s="59" t="str">
        <f t="shared" ref="K903:K908" si="444">IF(ISBLANK(G903)," ",(H903+29))</f>
        <v xml:space="preserve"> </v>
      </c>
      <c r="L903" s="60" t="str">
        <f t="shared" si="442"/>
        <v xml:space="preserve"> </v>
      </c>
      <c r="M903" s="100"/>
      <c r="N903" s="101"/>
      <c r="O903" s="64"/>
      <c r="P903" s="48"/>
      <c r="Q903" s="48"/>
      <c r="R903" s="48"/>
      <c r="S903" s="48"/>
      <c r="T903" s="48"/>
      <c r="U903" s="48"/>
      <c r="V903" s="48"/>
      <c r="W903" s="48"/>
      <c r="X903" s="48"/>
      <c r="Y903" s="48"/>
      <c r="Z903" s="48"/>
      <c r="AA903"/>
      <c r="AB903"/>
    </row>
    <row r="904" spans="1:28" ht="17.100000000000001" customHeight="1" x14ac:dyDescent="0.45">
      <c r="A904" s="296"/>
      <c r="B904" s="151"/>
      <c r="C904" s="139">
        <f t="shared" si="439"/>
        <v>6</v>
      </c>
      <c r="D904" s="19"/>
      <c r="E904" s="20"/>
      <c r="F904" s="21"/>
      <c r="G904" s="22"/>
      <c r="H904" s="57" t="str">
        <f t="shared" si="440"/>
        <v xml:space="preserve"> </v>
      </c>
      <c r="I904" s="22"/>
      <c r="J904" s="58" t="str">
        <f t="shared" si="441"/>
        <v xml:space="preserve"> </v>
      </c>
      <c r="K904" s="59" t="str">
        <f t="shared" si="444"/>
        <v xml:space="preserve"> </v>
      </c>
      <c r="L904" s="60" t="str">
        <f t="shared" si="442"/>
        <v xml:space="preserve"> </v>
      </c>
      <c r="M904" s="100"/>
      <c r="N904" s="101"/>
      <c r="O904" s="64"/>
      <c r="P904" s="48"/>
      <c r="Q904" s="48"/>
      <c r="R904" s="48"/>
      <c r="S904" s="48"/>
      <c r="T904" s="48"/>
      <c r="U904" s="48"/>
      <c r="V904" s="48"/>
      <c r="W904" s="48"/>
      <c r="X904" s="48"/>
      <c r="Y904" s="48"/>
      <c r="Z904" s="48"/>
      <c r="AA904"/>
      <c r="AB904"/>
    </row>
    <row r="905" spans="1:28" ht="17.100000000000001" customHeight="1" x14ac:dyDescent="0.45">
      <c r="A905" s="296"/>
      <c r="B905" s="151"/>
      <c r="C905" s="139">
        <f t="shared" si="439"/>
        <v>7</v>
      </c>
      <c r="D905" s="19"/>
      <c r="E905" s="20"/>
      <c r="F905" s="21"/>
      <c r="G905" s="22"/>
      <c r="H905" s="57" t="str">
        <f t="shared" si="440"/>
        <v xml:space="preserve"> </v>
      </c>
      <c r="I905" s="22"/>
      <c r="J905" s="58" t="str">
        <f t="shared" si="441"/>
        <v xml:space="preserve"> </v>
      </c>
      <c r="K905" s="59" t="str">
        <f t="shared" si="444"/>
        <v xml:space="preserve"> </v>
      </c>
      <c r="L905" s="60" t="str">
        <f t="shared" si="442"/>
        <v xml:space="preserve"> </v>
      </c>
      <c r="M905" s="100"/>
      <c r="N905" s="101"/>
      <c r="O905" s="64"/>
      <c r="P905" s="48"/>
      <c r="Q905" s="48"/>
      <c r="R905" s="48"/>
      <c r="S905" s="48"/>
      <c r="T905" s="48"/>
      <c r="U905" s="48"/>
      <c r="V905" s="48"/>
      <c r="W905" s="48"/>
      <c r="X905" s="48"/>
      <c r="Y905" s="48"/>
      <c r="Z905" s="48"/>
      <c r="AA905"/>
      <c r="AB905"/>
    </row>
    <row r="906" spans="1:28" ht="17.100000000000001" customHeight="1" x14ac:dyDescent="0.45">
      <c r="A906" s="296"/>
      <c r="B906" s="151"/>
      <c r="C906" s="139">
        <f t="shared" si="439"/>
        <v>8</v>
      </c>
      <c r="D906" s="19"/>
      <c r="E906" s="20"/>
      <c r="F906" s="21"/>
      <c r="G906" s="22"/>
      <c r="H906" s="57" t="str">
        <f t="shared" si="440"/>
        <v xml:space="preserve"> </v>
      </c>
      <c r="I906" s="22"/>
      <c r="J906" s="58" t="str">
        <f t="shared" si="441"/>
        <v xml:space="preserve"> </v>
      </c>
      <c r="K906" s="59" t="str">
        <f t="shared" si="444"/>
        <v xml:space="preserve"> </v>
      </c>
      <c r="L906" s="60" t="str">
        <f t="shared" si="442"/>
        <v xml:space="preserve"> </v>
      </c>
      <c r="M906" s="100"/>
      <c r="N906" s="101"/>
      <c r="O906" s="64"/>
      <c r="P906" s="48"/>
      <c r="Q906" s="48"/>
      <c r="R906" s="48"/>
      <c r="S906" s="48"/>
      <c r="T906" s="48"/>
      <c r="U906" s="48"/>
      <c r="V906" s="48"/>
      <c r="W906" s="48"/>
      <c r="X906" s="48"/>
      <c r="Y906" s="48"/>
      <c r="Z906" s="48"/>
      <c r="AA906"/>
      <c r="AB906"/>
    </row>
    <row r="907" spans="1:28" ht="17.100000000000001" customHeight="1" x14ac:dyDescent="0.45">
      <c r="A907" s="296"/>
      <c r="B907" s="151"/>
      <c r="C907" s="139">
        <f t="shared" si="439"/>
        <v>9</v>
      </c>
      <c r="D907" s="19"/>
      <c r="E907" s="20"/>
      <c r="F907" s="21"/>
      <c r="G907" s="22"/>
      <c r="H907" s="57" t="str">
        <f t="shared" si="440"/>
        <v xml:space="preserve"> </v>
      </c>
      <c r="I907" s="22"/>
      <c r="J907" s="58" t="str">
        <f t="shared" si="441"/>
        <v xml:space="preserve"> </v>
      </c>
      <c r="K907" s="59" t="str">
        <f t="shared" si="444"/>
        <v xml:space="preserve"> </v>
      </c>
      <c r="L907" s="60" t="str">
        <f t="shared" si="442"/>
        <v xml:space="preserve"> </v>
      </c>
      <c r="M907" s="100"/>
      <c r="N907" s="101"/>
      <c r="O907" s="64"/>
      <c r="P907" s="48"/>
      <c r="Q907" s="48"/>
      <c r="R907" s="48"/>
      <c r="S907" s="48"/>
    </row>
    <row r="908" spans="1:28" ht="17.100000000000001" customHeight="1" thickBot="1" x14ac:dyDescent="0.5">
      <c r="A908" s="297"/>
      <c r="B908" s="152"/>
      <c r="C908" s="140">
        <f t="shared" si="439"/>
        <v>10</v>
      </c>
      <c r="D908" s="23"/>
      <c r="E908" s="24"/>
      <c r="F908" s="102"/>
      <c r="G908" s="25"/>
      <c r="H908" s="103" t="str">
        <f t="shared" si="440"/>
        <v xml:space="preserve"> </v>
      </c>
      <c r="I908" s="25"/>
      <c r="J908" s="104" t="str">
        <f t="shared" si="441"/>
        <v xml:space="preserve"> </v>
      </c>
      <c r="K908" s="65" t="str">
        <f t="shared" si="444"/>
        <v xml:space="preserve"> </v>
      </c>
      <c r="L908" s="105" t="str">
        <f t="shared" si="442"/>
        <v xml:space="preserve"> </v>
      </c>
      <c r="M908" s="66"/>
      <c r="N908" s="67"/>
      <c r="O908" s="68"/>
      <c r="P908" s="48"/>
      <c r="Q908" s="48"/>
      <c r="R908" s="48"/>
      <c r="S908" s="48"/>
    </row>
    <row r="909" spans="1:28" ht="55.9" thickBot="1" x14ac:dyDescent="0.5">
      <c r="A909" s="112" t="s">
        <v>65</v>
      </c>
      <c r="B909" s="113" t="s">
        <v>112</v>
      </c>
      <c r="C909" s="114" t="s">
        <v>79</v>
      </c>
      <c r="D909" s="114" t="s">
        <v>107</v>
      </c>
      <c r="E909" s="114" t="s">
        <v>211</v>
      </c>
      <c r="F909" s="114" t="s">
        <v>81</v>
      </c>
      <c r="G909" s="114" t="s">
        <v>32</v>
      </c>
      <c r="H909" s="114" t="s">
        <v>68</v>
      </c>
      <c r="I909" s="114" t="s">
        <v>44</v>
      </c>
      <c r="J909" s="114" t="s">
        <v>33</v>
      </c>
      <c r="K909" s="114" t="s">
        <v>34</v>
      </c>
      <c r="L909" s="114" t="s">
        <v>228</v>
      </c>
      <c r="M909" s="114" t="s">
        <v>229</v>
      </c>
      <c r="N909" s="114" t="s">
        <v>80</v>
      </c>
      <c r="O909" s="115" t="s">
        <v>69</v>
      </c>
      <c r="P909" s="48"/>
    </row>
    <row r="910" spans="1:28" ht="21" customHeight="1" x14ac:dyDescent="0.5">
      <c r="A910" s="81">
        <f>A897+1</f>
        <v>70</v>
      </c>
      <c r="B910" s="181"/>
      <c r="C910" s="174"/>
      <c r="D910" s="85" t="str">
        <f t="shared" ref="D910" si="445">IF(ISBLANK(C910)," ",C910/$K$8)</f>
        <v xml:space="preserve"> </v>
      </c>
      <c r="E910" s="17"/>
      <c r="F910" s="86" t="str">
        <f t="shared" ref="F910" si="446">IF((SUM(L912:L921))&gt;0,SUM(L912:L921)," ")</f>
        <v xml:space="preserve"> </v>
      </c>
      <c r="G910" s="17"/>
      <c r="H910" s="17"/>
      <c r="I910" s="17"/>
      <c r="J910" s="17"/>
      <c r="K910" s="18"/>
      <c r="L910" s="18"/>
      <c r="M910" s="52" t="str">
        <f>IF(ISBLANK(C910)," ",IF(SUM(D912:E921)+SUM(G910:H910)+SUM(J910:L910)&gt;(D910*$K$8*$G$8),(D910*$K$8*$G$8),SUM(D912:E921)+SUM(G910:H910)+SUM(J910:L910)))</f>
        <v xml:space="preserve"> </v>
      </c>
      <c r="N910" s="26"/>
      <c r="O910" s="106" t="str">
        <f>IF(ISBLANK(N910)," ",IF(M910="0,00","0,00",MIN(IF(SUM(750/$O$8*M910)&gt;750,750,SUM(750/$O$8*M910)),N910)))</f>
        <v xml:space="preserve"> </v>
      </c>
      <c r="P910" s="53"/>
    </row>
    <row r="911" spans="1:28" ht="86.1" customHeight="1" x14ac:dyDescent="0.45">
      <c r="A911" s="291" t="s">
        <v>109</v>
      </c>
      <c r="B911" s="120" t="s">
        <v>113</v>
      </c>
      <c r="C911" s="82" t="s">
        <v>115</v>
      </c>
      <c r="D911" s="83" t="s">
        <v>201</v>
      </c>
      <c r="E911" s="83" t="s">
        <v>31</v>
      </c>
      <c r="F911" s="83" t="s">
        <v>35</v>
      </c>
      <c r="G911" s="83" t="s">
        <v>110</v>
      </c>
      <c r="H911" s="83" t="s">
        <v>43</v>
      </c>
      <c r="I911" s="83" t="s">
        <v>82</v>
      </c>
      <c r="J911" s="83" t="s">
        <v>83</v>
      </c>
      <c r="K911" s="84" t="s">
        <v>84</v>
      </c>
      <c r="L911" s="188" t="s">
        <v>229</v>
      </c>
      <c r="M911" s="293" t="s">
        <v>66</v>
      </c>
      <c r="N911" s="294"/>
      <c r="O911" s="295"/>
      <c r="P911" s="48"/>
    </row>
    <row r="912" spans="1:28" ht="17.100000000000001" customHeight="1" x14ac:dyDescent="0.45">
      <c r="A912" s="291"/>
      <c r="B912" s="151"/>
      <c r="C912" s="141">
        <v>1</v>
      </c>
      <c r="D912" s="19"/>
      <c r="E912" s="20"/>
      <c r="F912" s="21"/>
      <c r="G912" s="22"/>
      <c r="H912" s="87" t="str">
        <f t="shared" ref="H912:H921" si="447">IF(ISBLANK(G912)," ",(G912+1))</f>
        <v xml:space="preserve"> </v>
      </c>
      <c r="I912" s="22"/>
      <c r="J912" s="88" t="str">
        <f t="shared" ref="J912:J921" si="448">IF(ISBLANK(I912)," ",DATEDIF(G912,I912,"d"))</f>
        <v xml:space="preserve"> </v>
      </c>
      <c r="K912" s="89" t="str">
        <f t="shared" ref="K912:K921" si="449">IF(ISBLANK(G912)," ",(H912+29))</f>
        <v xml:space="preserve"> </v>
      </c>
      <c r="L912" s="90" t="str">
        <f t="shared" ref="L912:L921" si="450">IF(ISBLANK(D912),IF(ISBLANK(E912)," ",D912+E912),D912+E912)</f>
        <v xml:space="preserve"> </v>
      </c>
      <c r="M912" s="91"/>
      <c r="N912" s="92"/>
      <c r="O912" s="93"/>
      <c r="P912" s="48"/>
      <c r="Q912" s="48"/>
      <c r="R912" s="48"/>
      <c r="S912" s="48"/>
      <c r="T912" s="48"/>
      <c r="U912" s="48"/>
      <c r="V912" s="48"/>
      <c r="W912" s="48"/>
      <c r="X912" s="48"/>
      <c r="Y912" s="48"/>
      <c r="Z912" s="48"/>
      <c r="AA912"/>
      <c r="AB912"/>
    </row>
    <row r="913" spans="1:28" ht="17.100000000000001" customHeight="1" x14ac:dyDescent="0.45">
      <c r="A913" s="291"/>
      <c r="B913" s="151"/>
      <c r="C913" s="141">
        <f t="shared" ref="C913:C921" si="451">C912+1</f>
        <v>2</v>
      </c>
      <c r="D913" s="19"/>
      <c r="E913" s="20"/>
      <c r="F913" s="21"/>
      <c r="G913" s="22"/>
      <c r="H913" s="87" t="str">
        <f t="shared" si="447"/>
        <v xml:space="preserve"> </v>
      </c>
      <c r="I913" s="22"/>
      <c r="J913" s="88" t="str">
        <f t="shared" si="448"/>
        <v xml:space="preserve"> </v>
      </c>
      <c r="K913" s="89" t="str">
        <f t="shared" si="449"/>
        <v xml:space="preserve"> </v>
      </c>
      <c r="L913" s="90" t="str">
        <f t="shared" si="450"/>
        <v xml:space="preserve"> </v>
      </c>
      <c r="M913" s="107"/>
      <c r="N913" s="108"/>
      <c r="O913" s="94"/>
      <c r="P913" s="48"/>
      <c r="Q913" s="48"/>
      <c r="R913" s="48"/>
      <c r="S913" s="48"/>
      <c r="T913" s="48"/>
      <c r="U913" s="48"/>
      <c r="V913" s="48"/>
      <c r="W913" s="48"/>
      <c r="X913" s="48"/>
      <c r="Y913" s="48"/>
      <c r="Z913" s="48"/>
      <c r="AA913"/>
      <c r="AB913"/>
    </row>
    <row r="914" spans="1:28" ht="17.100000000000001" customHeight="1" x14ac:dyDescent="0.45">
      <c r="A914" s="291"/>
      <c r="B914" s="151"/>
      <c r="C914" s="141">
        <f t="shared" si="451"/>
        <v>3</v>
      </c>
      <c r="D914" s="19"/>
      <c r="E914" s="20"/>
      <c r="F914" s="21"/>
      <c r="G914" s="22"/>
      <c r="H914" s="87" t="str">
        <f t="shared" si="447"/>
        <v xml:space="preserve"> </v>
      </c>
      <c r="I914" s="22"/>
      <c r="J914" s="88" t="str">
        <f t="shared" si="448"/>
        <v xml:space="preserve"> </v>
      </c>
      <c r="K914" s="89" t="str">
        <f t="shared" si="449"/>
        <v xml:space="preserve"> </v>
      </c>
      <c r="L914" s="90" t="str">
        <f t="shared" si="450"/>
        <v xml:space="preserve"> </v>
      </c>
      <c r="M914" s="107"/>
      <c r="N914" s="108"/>
      <c r="O914" s="94"/>
      <c r="P914" s="48"/>
      <c r="Q914" s="48"/>
      <c r="R914" s="48"/>
      <c r="S914" s="48"/>
      <c r="T914" s="48"/>
      <c r="U914" s="48"/>
      <c r="V914" s="48"/>
      <c r="W914" s="48"/>
      <c r="X914" s="48"/>
      <c r="Y914" s="48"/>
      <c r="Z914" s="48"/>
      <c r="AA914"/>
      <c r="AB914"/>
    </row>
    <row r="915" spans="1:28" ht="17.100000000000001" customHeight="1" x14ac:dyDescent="0.45">
      <c r="A915" s="291"/>
      <c r="B915" s="151"/>
      <c r="C915" s="141">
        <f t="shared" si="451"/>
        <v>4</v>
      </c>
      <c r="D915" s="19"/>
      <c r="E915" s="20"/>
      <c r="F915" s="21"/>
      <c r="G915" s="22"/>
      <c r="H915" s="87" t="str">
        <f t="shared" si="447"/>
        <v xml:space="preserve"> </v>
      </c>
      <c r="I915" s="22"/>
      <c r="J915" s="88" t="str">
        <f t="shared" si="448"/>
        <v xml:space="preserve"> </v>
      </c>
      <c r="K915" s="89" t="str">
        <f t="shared" si="449"/>
        <v xml:space="preserve"> </v>
      </c>
      <c r="L915" s="90" t="str">
        <f t="shared" si="450"/>
        <v xml:space="preserve"> </v>
      </c>
      <c r="M915" s="107"/>
      <c r="N915" s="108"/>
      <c r="O915" s="94"/>
      <c r="P915" s="48"/>
      <c r="Q915" s="48"/>
      <c r="R915" s="48"/>
      <c r="S915" s="48"/>
      <c r="T915" s="48"/>
      <c r="U915" s="48"/>
      <c r="V915" s="48"/>
      <c r="W915" s="48"/>
      <c r="X915" s="48"/>
      <c r="Y915" s="48"/>
      <c r="Z915" s="48"/>
      <c r="AA915"/>
      <c r="AB915"/>
    </row>
    <row r="916" spans="1:28" ht="17.100000000000001" customHeight="1" x14ac:dyDescent="0.45">
      <c r="A916" s="291"/>
      <c r="B916" s="151"/>
      <c r="C916" s="141">
        <f t="shared" si="451"/>
        <v>5</v>
      </c>
      <c r="D916" s="19"/>
      <c r="E916" s="20"/>
      <c r="F916" s="21"/>
      <c r="G916" s="22"/>
      <c r="H916" s="87" t="str">
        <f t="shared" si="447"/>
        <v xml:space="preserve"> </v>
      </c>
      <c r="I916" s="22"/>
      <c r="J916" s="88" t="str">
        <f t="shared" si="448"/>
        <v xml:space="preserve"> </v>
      </c>
      <c r="K916" s="89" t="str">
        <f t="shared" si="449"/>
        <v xml:space="preserve"> </v>
      </c>
      <c r="L916" s="90" t="str">
        <f t="shared" si="450"/>
        <v xml:space="preserve"> </v>
      </c>
      <c r="M916" s="107"/>
      <c r="N916" s="108"/>
      <c r="O916" s="94"/>
      <c r="P916" s="48"/>
      <c r="Q916" s="48"/>
      <c r="R916" s="48"/>
      <c r="S916" s="48"/>
      <c r="T916" s="48"/>
      <c r="U916" s="48"/>
      <c r="V916" s="48"/>
      <c r="W916" s="48"/>
      <c r="X916" s="48"/>
      <c r="Y916" s="48"/>
      <c r="Z916" s="48"/>
      <c r="AA916"/>
      <c r="AB916"/>
    </row>
    <row r="917" spans="1:28" ht="17.100000000000001" customHeight="1" x14ac:dyDescent="0.45">
      <c r="A917" s="291"/>
      <c r="B917" s="151"/>
      <c r="C917" s="141">
        <f t="shared" si="451"/>
        <v>6</v>
      </c>
      <c r="D917" s="19"/>
      <c r="E917" s="20"/>
      <c r="F917" s="21"/>
      <c r="G917" s="22"/>
      <c r="H917" s="87" t="str">
        <f t="shared" si="447"/>
        <v xml:space="preserve"> </v>
      </c>
      <c r="I917" s="22"/>
      <c r="J917" s="88" t="str">
        <f t="shared" si="448"/>
        <v xml:space="preserve"> </v>
      </c>
      <c r="K917" s="89" t="str">
        <f t="shared" si="449"/>
        <v xml:space="preserve"> </v>
      </c>
      <c r="L917" s="90" t="str">
        <f t="shared" si="450"/>
        <v xml:space="preserve"> </v>
      </c>
      <c r="M917" s="107"/>
      <c r="N917" s="108"/>
      <c r="O917" s="94"/>
      <c r="P917" s="48"/>
      <c r="Q917" s="48"/>
      <c r="R917" s="48"/>
      <c r="S917" s="48"/>
      <c r="T917" s="48"/>
      <c r="U917" s="48"/>
      <c r="V917" s="48"/>
      <c r="W917" s="48"/>
      <c r="X917" s="48"/>
      <c r="Y917" s="48"/>
      <c r="Z917" s="48"/>
      <c r="AA917"/>
      <c r="AB917"/>
    </row>
    <row r="918" spans="1:28" ht="17.100000000000001" customHeight="1" x14ac:dyDescent="0.45">
      <c r="A918" s="291"/>
      <c r="B918" s="151"/>
      <c r="C918" s="141">
        <f t="shared" si="451"/>
        <v>7</v>
      </c>
      <c r="D918" s="19"/>
      <c r="E918" s="20"/>
      <c r="F918" s="21"/>
      <c r="G918" s="22"/>
      <c r="H918" s="87" t="str">
        <f t="shared" si="447"/>
        <v xml:space="preserve"> </v>
      </c>
      <c r="I918" s="22"/>
      <c r="J918" s="88" t="str">
        <f t="shared" si="448"/>
        <v xml:space="preserve"> </v>
      </c>
      <c r="K918" s="89" t="str">
        <f t="shared" si="449"/>
        <v xml:space="preserve"> </v>
      </c>
      <c r="L918" s="90" t="str">
        <f t="shared" si="450"/>
        <v xml:space="preserve"> </v>
      </c>
      <c r="M918" s="107"/>
      <c r="N918" s="108"/>
      <c r="O918" s="94"/>
      <c r="P918" s="48"/>
      <c r="Q918" s="48"/>
      <c r="R918" s="48"/>
      <c r="S918" s="48"/>
      <c r="T918" s="48"/>
      <c r="U918" s="48"/>
      <c r="V918" s="48"/>
      <c r="W918" s="48"/>
      <c r="X918" s="48"/>
      <c r="Y918" s="48"/>
      <c r="Z918" s="48"/>
      <c r="AA918"/>
      <c r="AB918"/>
    </row>
    <row r="919" spans="1:28" ht="17.100000000000001" customHeight="1" x14ac:dyDescent="0.45">
      <c r="A919" s="291"/>
      <c r="B919" s="151"/>
      <c r="C919" s="141">
        <f t="shared" si="451"/>
        <v>8</v>
      </c>
      <c r="D919" s="19"/>
      <c r="E919" s="20"/>
      <c r="F919" s="21"/>
      <c r="G919" s="22"/>
      <c r="H919" s="87" t="str">
        <f t="shared" si="447"/>
        <v xml:space="preserve"> </v>
      </c>
      <c r="I919" s="22"/>
      <c r="J919" s="88" t="str">
        <f t="shared" si="448"/>
        <v xml:space="preserve"> </v>
      </c>
      <c r="K919" s="89" t="str">
        <f t="shared" si="449"/>
        <v xml:space="preserve"> </v>
      </c>
      <c r="L919" s="90" t="str">
        <f t="shared" si="450"/>
        <v xml:space="preserve"> </v>
      </c>
      <c r="M919" s="107"/>
      <c r="N919" s="108"/>
      <c r="O919" s="94"/>
      <c r="P919" s="48"/>
      <c r="Q919" s="48"/>
      <c r="R919" s="48"/>
      <c r="S919" s="48"/>
      <c r="T919" s="48"/>
      <c r="U919" s="48"/>
      <c r="V919" s="48"/>
      <c r="W919" s="48"/>
      <c r="X919" s="48"/>
      <c r="Y919" s="48"/>
      <c r="Z919" s="48"/>
      <c r="AA919"/>
      <c r="AB919"/>
    </row>
    <row r="920" spans="1:28" ht="17.100000000000001" customHeight="1" x14ac:dyDescent="0.45">
      <c r="A920" s="291"/>
      <c r="B920" s="151"/>
      <c r="C920" s="141">
        <f t="shared" si="451"/>
        <v>9</v>
      </c>
      <c r="D920" s="19"/>
      <c r="E920" s="20"/>
      <c r="F920" s="21"/>
      <c r="G920" s="22"/>
      <c r="H920" s="87" t="str">
        <f t="shared" si="447"/>
        <v xml:space="preserve"> </v>
      </c>
      <c r="I920" s="22"/>
      <c r="J920" s="88" t="str">
        <f t="shared" si="448"/>
        <v xml:space="preserve"> </v>
      </c>
      <c r="K920" s="89" t="str">
        <f t="shared" si="449"/>
        <v xml:space="preserve"> </v>
      </c>
      <c r="L920" s="90" t="str">
        <f t="shared" si="450"/>
        <v xml:space="preserve"> </v>
      </c>
      <c r="M920" s="107"/>
      <c r="N920" s="108"/>
      <c r="O920" s="94"/>
      <c r="P920" s="48"/>
      <c r="Q920" s="48"/>
      <c r="R920" s="48"/>
      <c r="S920" s="48"/>
    </row>
    <row r="921" spans="1:28" ht="17.100000000000001" customHeight="1" thickBot="1" x14ac:dyDescent="0.5">
      <c r="A921" s="292"/>
      <c r="B921" s="152"/>
      <c r="C921" s="142">
        <f t="shared" si="451"/>
        <v>10</v>
      </c>
      <c r="D921" s="23"/>
      <c r="E921" s="24"/>
      <c r="F921" s="102"/>
      <c r="G921" s="25"/>
      <c r="H921" s="109" t="str">
        <f t="shared" si="447"/>
        <v xml:space="preserve"> </v>
      </c>
      <c r="I921" s="25"/>
      <c r="J921" s="110" t="str">
        <f t="shared" si="448"/>
        <v xml:space="preserve"> </v>
      </c>
      <c r="K921" s="95" t="str">
        <f t="shared" si="449"/>
        <v xml:space="preserve"> </v>
      </c>
      <c r="L921" s="111" t="str">
        <f t="shared" si="450"/>
        <v xml:space="preserve"> </v>
      </c>
      <c r="M921" s="96"/>
      <c r="N921" s="97"/>
      <c r="O921" s="98"/>
      <c r="P921" s="48"/>
      <c r="Q921" s="48"/>
      <c r="R921" s="48"/>
      <c r="S921" s="48"/>
    </row>
    <row r="922" spans="1:28" ht="55.9" thickBot="1" x14ac:dyDescent="0.5">
      <c r="A922" s="112" t="s">
        <v>65</v>
      </c>
      <c r="B922" s="113" t="s">
        <v>112</v>
      </c>
      <c r="C922" s="114" t="s">
        <v>79</v>
      </c>
      <c r="D922" s="114" t="s">
        <v>107</v>
      </c>
      <c r="E922" s="114" t="s">
        <v>211</v>
      </c>
      <c r="F922" s="114" t="s">
        <v>81</v>
      </c>
      <c r="G922" s="114" t="s">
        <v>32</v>
      </c>
      <c r="H922" s="114" t="s">
        <v>68</v>
      </c>
      <c r="I922" s="114" t="s">
        <v>44</v>
      </c>
      <c r="J922" s="114" t="s">
        <v>33</v>
      </c>
      <c r="K922" s="114" t="s">
        <v>34</v>
      </c>
      <c r="L922" s="114" t="s">
        <v>228</v>
      </c>
      <c r="M922" s="114" t="s">
        <v>229</v>
      </c>
      <c r="N922" s="114" t="s">
        <v>80</v>
      </c>
      <c r="O922" s="115" t="s">
        <v>69</v>
      </c>
      <c r="P922" s="48"/>
    </row>
    <row r="923" spans="1:28" ht="21" customHeight="1" x14ac:dyDescent="0.5">
      <c r="A923" s="49">
        <f>A910+1</f>
        <v>71</v>
      </c>
      <c r="B923" s="181"/>
      <c r="C923" s="174"/>
      <c r="D923" s="50" t="str">
        <f>IF(ISBLANK(C923)," ",C923/$K$8)</f>
        <v xml:space="preserve"> </v>
      </c>
      <c r="E923" s="17"/>
      <c r="F923" s="51" t="str">
        <f>IF((SUM(L925:L934))&gt;0,SUM(L925:L934)," ")</f>
        <v xml:space="preserve"> </v>
      </c>
      <c r="G923" s="17"/>
      <c r="H923" s="17"/>
      <c r="I923" s="17"/>
      <c r="J923" s="17"/>
      <c r="K923" s="18"/>
      <c r="L923" s="18"/>
      <c r="M923" s="52" t="str">
        <f>IF(ISBLANK(C923)," ",IF(SUM(D925:E934)+SUM(G923:H923)+SUM(J923:L923)&gt;(D923*$K$8*$G$8),(D923*$K$8*$G$8),SUM(D925:E934)+SUM(G923:H923)+SUM(J923:L923)))</f>
        <v xml:space="preserve"> </v>
      </c>
      <c r="N923" s="26"/>
      <c r="O923" s="99" t="str">
        <f>IF(ISBLANK(N923)," ",IF(M923="0,00","0,00",MIN(IF(SUM(750/$O$8*M923)&gt;750,750,SUM(750/$O$8*M923)),N923)))</f>
        <v xml:space="preserve"> </v>
      </c>
      <c r="P923" s="53"/>
    </row>
    <row r="924" spans="1:28" ht="86.1" customHeight="1" x14ac:dyDescent="0.45">
      <c r="A924" s="296" t="s">
        <v>109</v>
      </c>
      <c r="B924" s="146" t="s">
        <v>113</v>
      </c>
      <c r="C924" s="54" t="s">
        <v>115</v>
      </c>
      <c r="D924" s="55" t="s">
        <v>201</v>
      </c>
      <c r="E924" s="55" t="s">
        <v>31</v>
      </c>
      <c r="F924" s="55" t="s">
        <v>35</v>
      </c>
      <c r="G924" s="55" t="s">
        <v>110</v>
      </c>
      <c r="H924" s="55" t="s">
        <v>43</v>
      </c>
      <c r="I924" s="55" t="s">
        <v>82</v>
      </c>
      <c r="J924" s="55" t="s">
        <v>83</v>
      </c>
      <c r="K924" s="56" t="s">
        <v>84</v>
      </c>
      <c r="L924" s="187" t="s">
        <v>229</v>
      </c>
      <c r="M924" s="298" t="s">
        <v>66</v>
      </c>
      <c r="N924" s="299"/>
      <c r="O924" s="300"/>
      <c r="P924" s="48"/>
    </row>
    <row r="925" spans="1:28" ht="17.100000000000001" customHeight="1" x14ac:dyDescent="0.45">
      <c r="A925" s="296"/>
      <c r="B925" s="151"/>
      <c r="C925" s="139">
        <v>1</v>
      </c>
      <c r="D925" s="19"/>
      <c r="E925" s="20"/>
      <c r="F925" s="21"/>
      <c r="G925" s="22"/>
      <c r="H925" s="57" t="str">
        <f>IF(ISBLANK(G925)," ",(G925+1))</f>
        <v xml:space="preserve"> </v>
      </c>
      <c r="I925" s="22"/>
      <c r="J925" s="58" t="str">
        <f>IF(ISBLANK(I925)," ",DATEDIF(G925,I925,"d"))</f>
        <v xml:space="preserve"> </v>
      </c>
      <c r="K925" s="59" t="str">
        <f>IF(ISBLANK(G925)," ",(H925+29))</f>
        <v xml:space="preserve"> </v>
      </c>
      <c r="L925" s="60" t="str">
        <f>IF(ISBLANK(D925),IF(ISBLANK(E925)," ",D925+E925),D925+E925)</f>
        <v xml:space="preserve"> </v>
      </c>
      <c r="M925" s="61"/>
      <c r="N925" s="62"/>
      <c r="O925" s="63"/>
      <c r="P925" s="48"/>
      <c r="Q925" s="48"/>
      <c r="R925" s="48"/>
      <c r="S925" s="48"/>
      <c r="T925" s="48"/>
      <c r="U925" s="48"/>
      <c r="V925" s="48"/>
      <c r="W925" s="48"/>
      <c r="X925" s="48"/>
      <c r="Y925" s="48"/>
      <c r="Z925" s="48"/>
      <c r="AA925"/>
      <c r="AB925"/>
    </row>
    <row r="926" spans="1:28" ht="17.100000000000001" customHeight="1" x14ac:dyDescent="0.45">
      <c r="A926" s="296"/>
      <c r="B926" s="151"/>
      <c r="C926" s="139">
        <f t="shared" ref="C926:C934" si="452">C925+1</f>
        <v>2</v>
      </c>
      <c r="D926" s="19"/>
      <c r="E926" s="20"/>
      <c r="F926" s="21"/>
      <c r="G926" s="22"/>
      <c r="H926" s="57" t="str">
        <f t="shared" ref="H926:H934" si="453">IF(ISBLANK(G926)," ",(G926+1))</f>
        <v xml:space="preserve"> </v>
      </c>
      <c r="I926" s="22"/>
      <c r="J926" s="58" t="str">
        <f t="shared" ref="J926:J934" si="454">IF(ISBLANK(I926)," ",DATEDIF(G926,I926,"d"))</f>
        <v xml:space="preserve"> </v>
      </c>
      <c r="K926" s="59" t="str">
        <f>IF(ISBLANK(G926)," ",(H926+29))</f>
        <v xml:space="preserve"> </v>
      </c>
      <c r="L926" s="60" t="str">
        <f t="shared" ref="L926:L934" si="455">IF(ISBLANK(D926),IF(ISBLANK(E926)," ",D926+E926),D926+E926)</f>
        <v xml:space="preserve"> </v>
      </c>
      <c r="M926" s="100"/>
      <c r="N926" s="101"/>
      <c r="O926" s="64"/>
      <c r="P926" s="48"/>
      <c r="Q926" s="48"/>
      <c r="R926" s="48"/>
      <c r="S926" s="48"/>
      <c r="T926" s="48"/>
      <c r="U926" s="48"/>
      <c r="V926" s="48"/>
      <c r="W926" s="48"/>
      <c r="X926" s="48"/>
      <c r="Y926" s="48"/>
      <c r="Z926" s="48"/>
      <c r="AA926"/>
      <c r="AB926"/>
    </row>
    <row r="927" spans="1:28" ht="17.100000000000001" customHeight="1" x14ac:dyDescent="0.45">
      <c r="A927" s="296"/>
      <c r="B927" s="151"/>
      <c r="C927" s="139">
        <f t="shared" si="452"/>
        <v>3</v>
      </c>
      <c r="D927" s="19"/>
      <c r="E927" s="20"/>
      <c r="F927" s="21"/>
      <c r="G927" s="116"/>
      <c r="H927" s="57" t="str">
        <f t="shared" si="453"/>
        <v xml:space="preserve"> </v>
      </c>
      <c r="I927" s="22"/>
      <c r="J927" s="58" t="str">
        <f t="shared" si="454"/>
        <v xml:space="preserve"> </v>
      </c>
      <c r="K927" s="59" t="str">
        <f t="shared" ref="K927" si="456">IF(ISBLANK(G927)," ",(H927+29))</f>
        <v xml:space="preserve"> </v>
      </c>
      <c r="L927" s="60" t="str">
        <f t="shared" si="455"/>
        <v xml:space="preserve"> </v>
      </c>
      <c r="M927" s="100"/>
      <c r="N927" s="101"/>
      <c r="O927" s="64"/>
      <c r="P927" s="48"/>
      <c r="Q927" s="48"/>
      <c r="R927" s="48"/>
      <c r="S927" s="48"/>
      <c r="T927" s="48"/>
      <c r="U927" s="48"/>
      <c r="V927" s="48"/>
      <c r="W927" s="48"/>
      <c r="X927" s="48"/>
      <c r="Y927" s="48"/>
      <c r="Z927" s="48"/>
      <c r="AA927"/>
      <c r="AB927"/>
    </row>
    <row r="928" spans="1:28" ht="17.100000000000001" customHeight="1" x14ac:dyDescent="0.45">
      <c r="A928" s="296"/>
      <c r="B928" s="151"/>
      <c r="C928" s="139">
        <f t="shared" si="452"/>
        <v>4</v>
      </c>
      <c r="D928" s="19"/>
      <c r="E928" s="20"/>
      <c r="F928" s="21"/>
      <c r="G928" s="22"/>
      <c r="H928" s="57" t="str">
        <f t="shared" si="453"/>
        <v xml:space="preserve"> </v>
      </c>
      <c r="I928" s="22"/>
      <c r="J928" s="58" t="str">
        <f t="shared" si="454"/>
        <v xml:space="preserve"> </v>
      </c>
      <c r="K928" s="59" t="str">
        <f>IF(ISBLANK(G928)," ",(H928+29))</f>
        <v xml:space="preserve"> </v>
      </c>
      <c r="L928" s="60" t="str">
        <f t="shared" si="455"/>
        <v xml:space="preserve"> </v>
      </c>
      <c r="M928" s="100"/>
      <c r="N928" s="101"/>
      <c r="O928" s="64"/>
      <c r="P928" s="48"/>
      <c r="Q928" s="48"/>
      <c r="R928" s="48"/>
      <c r="S928" s="48"/>
      <c r="T928" s="48"/>
      <c r="U928" s="48"/>
      <c r="V928" s="48"/>
      <c r="W928" s="48"/>
      <c r="X928" s="48"/>
      <c r="Y928" s="48"/>
      <c r="Z928" s="48"/>
      <c r="AA928"/>
      <c r="AB928"/>
    </row>
    <row r="929" spans="1:28" ht="17.100000000000001" customHeight="1" x14ac:dyDescent="0.45">
      <c r="A929" s="296"/>
      <c r="B929" s="151"/>
      <c r="C929" s="139">
        <f t="shared" si="452"/>
        <v>5</v>
      </c>
      <c r="D929" s="19"/>
      <c r="E929" s="20"/>
      <c r="F929" s="21"/>
      <c r="G929" s="22"/>
      <c r="H929" s="57" t="str">
        <f t="shared" si="453"/>
        <v xml:space="preserve"> </v>
      </c>
      <c r="I929" s="22"/>
      <c r="J929" s="58" t="str">
        <f t="shared" si="454"/>
        <v xml:space="preserve"> </v>
      </c>
      <c r="K929" s="59" t="str">
        <f t="shared" ref="K929:K934" si="457">IF(ISBLANK(G929)," ",(H929+29))</f>
        <v xml:space="preserve"> </v>
      </c>
      <c r="L929" s="60" t="str">
        <f t="shared" si="455"/>
        <v xml:space="preserve"> </v>
      </c>
      <c r="M929" s="100"/>
      <c r="N929" s="101"/>
      <c r="O929" s="64"/>
      <c r="P929" s="48"/>
      <c r="Q929" s="48"/>
      <c r="R929" s="48"/>
      <c r="S929" s="48"/>
      <c r="T929" s="48"/>
      <c r="U929" s="48"/>
      <c r="V929" s="48"/>
      <c r="W929" s="48"/>
      <c r="X929" s="48"/>
      <c r="Y929" s="48"/>
      <c r="Z929" s="48"/>
      <c r="AA929"/>
      <c r="AB929"/>
    </row>
    <row r="930" spans="1:28" ht="17.100000000000001" customHeight="1" x14ac:dyDescent="0.45">
      <c r="A930" s="296"/>
      <c r="B930" s="151"/>
      <c r="C930" s="139">
        <f t="shared" si="452"/>
        <v>6</v>
      </c>
      <c r="D930" s="19"/>
      <c r="E930" s="20"/>
      <c r="F930" s="21"/>
      <c r="G930" s="22"/>
      <c r="H930" s="57" t="str">
        <f t="shared" si="453"/>
        <v xml:space="preserve"> </v>
      </c>
      <c r="I930" s="22"/>
      <c r="J930" s="58" t="str">
        <f t="shared" si="454"/>
        <v xml:space="preserve"> </v>
      </c>
      <c r="K930" s="59" t="str">
        <f t="shared" si="457"/>
        <v xml:space="preserve"> </v>
      </c>
      <c r="L930" s="60" t="str">
        <f t="shared" si="455"/>
        <v xml:space="preserve"> </v>
      </c>
      <c r="M930" s="100"/>
      <c r="N930" s="101"/>
      <c r="O930" s="64"/>
      <c r="P930" s="48"/>
      <c r="Q930" s="48"/>
      <c r="R930" s="48"/>
      <c r="S930" s="48"/>
      <c r="T930" s="48"/>
      <c r="U930" s="48"/>
      <c r="V930" s="48"/>
      <c r="W930" s="48"/>
      <c r="X930" s="48"/>
      <c r="Y930" s="48"/>
      <c r="Z930" s="48"/>
      <c r="AA930"/>
      <c r="AB930"/>
    </row>
    <row r="931" spans="1:28" ht="17.100000000000001" customHeight="1" x14ac:dyDescent="0.45">
      <c r="A931" s="296"/>
      <c r="B931" s="151"/>
      <c r="C931" s="139">
        <f t="shared" si="452"/>
        <v>7</v>
      </c>
      <c r="D931" s="19"/>
      <c r="E931" s="20"/>
      <c r="F931" s="21"/>
      <c r="G931" s="22"/>
      <c r="H931" s="57" t="str">
        <f t="shared" si="453"/>
        <v xml:space="preserve"> </v>
      </c>
      <c r="I931" s="22"/>
      <c r="J931" s="58" t="str">
        <f t="shared" si="454"/>
        <v xml:space="preserve"> </v>
      </c>
      <c r="K931" s="59" t="str">
        <f t="shared" si="457"/>
        <v xml:space="preserve"> </v>
      </c>
      <c r="L931" s="60" t="str">
        <f t="shared" si="455"/>
        <v xml:space="preserve"> </v>
      </c>
      <c r="M931" s="100"/>
      <c r="N931" s="101"/>
      <c r="O931" s="64"/>
      <c r="P931" s="48"/>
      <c r="Q931" s="48"/>
      <c r="R931" s="48"/>
      <c r="S931" s="48"/>
      <c r="T931" s="48"/>
      <c r="U931" s="48"/>
      <c r="V931" s="48"/>
      <c r="W931" s="48"/>
      <c r="X931" s="48"/>
      <c r="Y931" s="48"/>
      <c r="Z931" s="48"/>
      <c r="AA931"/>
      <c r="AB931"/>
    </row>
    <row r="932" spans="1:28" ht="17.100000000000001" customHeight="1" x14ac:dyDescent="0.45">
      <c r="A932" s="296"/>
      <c r="B932" s="151"/>
      <c r="C932" s="139">
        <f t="shared" si="452"/>
        <v>8</v>
      </c>
      <c r="D932" s="19"/>
      <c r="E932" s="20"/>
      <c r="F932" s="21"/>
      <c r="G932" s="22"/>
      <c r="H932" s="57" t="str">
        <f t="shared" si="453"/>
        <v xml:space="preserve"> </v>
      </c>
      <c r="I932" s="22"/>
      <c r="J932" s="58" t="str">
        <f t="shared" si="454"/>
        <v xml:space="preserve"> </v>
      </c>
      <c r="K932" s="59" t="str">
        <f t="shared" si="457"/>
        <v xml:space="preserve"> </v>
      </c>
      <c r="L932" s="60" t="str">
        <f t="shared" si="455"/>
        <v xml:space="preserve"> </v>
      </c>
      <c r="M932" s="100"/>
      <c r="N932" s="101"/>
      <c r="O932" s="64"/>
      <c r="P932" s="48"/>
      <c r="Q932" s="48"/>
      <c r="R932" s="48"/>
      <c r="S932" s="48"/>
      <c r="T932" s="48"/>
      <c r="U932" s="48"/>
      <c r="V932" s="48"/>
      <c r="W932" s="48"/>
      <c r="X932" s="48"/>
      <c r="Y932" s="48"/>
      <c r="Z932" s="48"/>
      <c r="AA932"/>
      <c r="AB932"/>
    </row>
    <row r="933" spans="1:28" ht="17.100000000000001" customHeight="1" x14ac:dyDescent="0.45">
      <c r="A933" s="296"/>
      <c r="B933" s="151"/>
      <c r="C933" s="139">
        <f t="shared" si="452"/>
        <v>9</v>
      </c>
      <c r="D933" s="19"/>
      <c r="E933" s="20"/>
      <c r="F933" s="21"/>
      <c r="G933" s="22"/>
      <c r="H933" s="57" t="str">
        <f t="shared" si="453"/>
        <v xml:space="preserve"> </v>
      </c>
      <c r="I933" s="22"/>
      <c r="J933" s="58" t="str">
        <f t="shared" si="454"/>
        <v xml:space="preserve"> </v>
      </c>
      <c r="K933" s="59" t="str">
        <f t="shared" si="457"/>
        <v xml:space="preserve"> </v>
      </c>
      <c r="L933" s="60" t="str">
        <f t="shared" si="455"/>
        <v xml:space="preserve"> </v>
      </c>
      <c r="M933" s="100"/>
      <c r="N933" s="101"/>
      <c r="O933" s="64"/>
      <c r="P933" s="48"/>
      <c r="Q933" s="48"/>
      <c r="R933" s="48"/>
      <c r="S933" s="48"/>
    </row>
    <row r="934" spans="1:28" ht="17.100000000000001" customHeight="1" thickBot="1" x14ac:dyDescent="0.5">
      <c r="A934" s="297"/>
      <c r="B934" s="152"/>
      <c r="C934" s="140">
        <f t="shared" si="452"/>
        <v>10</v>
      </c>
      <c r="D934" s="23"/>
      <c r="E934" s="24"/>
      <c r="F934" s="102"/>
      <c r="G934" s="25"/>
      <c r="H934" s="103" t="str">
        <f t="shared" si="453"/>
        <v xml:space="preserve"> </v>
      </c>
      <c r="I934" s="25"/>
      <c r="J934" s="104" t="str">
        <f t="shared" si="454"/>
        <v xml:space="preserve"> </v>
      </c>
      <c r="K934" s="65" t="str">
        <f t="shared" si="457"/>
        <v xml:space="preserve"> </v>
      </c>
      <c r="L934" s="105" t="str">
        <f t="shared" si="455"/>
        <v xml:space="preserve"> </v>
      </c>
      <c r="M934" s="66"/>
      <c r="N934" s="67"/>
      <c r="O934" s="68"/>
      <c r="P934" s="48"/>
      <c r="Q934" s="48"/>
      <c r="R934" s="48"/>
      <c r="S934" s="48"/>
    </row>
    <row r="935" spans="1:28" ht="55.9" thickBot="1" x14ac:dyDescent="0.5">
      <c r="A935" s="112" t="s">
        <v>65</v>
      </c>
      <c r="B935" s="113" t="s">
        <v>112</v>
      </c>
      <c r="C935" s="114" t="s">
        <v>79</v>
      </c>
      <c r="D935" s="114" t="s">
        <v>107</v>
      </c>
      <c r="E935" s="114" t="s">
        <v>211</v>
      </c>
      <c r="F935" s="114" t="s">
        <v>81</v>
      </c>
      <c r="G935" s="114" t="s">
        <v>32</v>
      </c>
      <c r="H935" s="114" t="s">
        <v>68</v>
      </c>
      <c r="I935" s="114" t="s">
        <v>44</v>
      </c>
      <c r="J935" s="114" t="s">
        <v>33</v>
      </c>
      <c r="K935" s="114" t="s">
        <v>34</v>
      </c>
      <c r="L935" s="114" t="s">
        <v>228</v>
      </c>
      <c r="M935" s="114" t="s">
        <v>229</v>
      </c>
      <c r="N935" s="114" t="s">
        <v>80</v>
      </c>
      <c r="O935" s="115" t="s">
        <v>69</v>
      </c>
      <c r="P935" s="48"/>
    </row>
    <row r="936" spans="1:28" ht="21" customHeight="1" x14ac:dyDescent="0.5">
      <c r="A936" s="81">
        <f>A923+1</f>
        <v>72</v>
      </c>
      <c r="B936" s="181"/>
      <c r="C936" s="174"/>
      <c r="D936" s="85" t="str">
        <f t="shared" ref="D936" si="458">IF(ISBLANK(C936)," ",C936/$K$8)</f>
        <v xml:space="preserve"> </v>
      </c>
      <c r="E936" s="17"/>
      <c r="F936" s="86" t="str">
        <f t="shared" ref="F936" si="459">IF((SUM(L938:L947))&gt;0,SUM(L938:L947)," ")</f>
        <v xml:space="preserve"> </v>
      </c>
      <c r="G936" s="17"/>
      <c r="H936" s="17"/>
      <c r="I936" s="17"/>
      <c r="J936" s="17"/>
      <c r="K936" s="18"/>
      <c r="L936" s="18"/>
      <c r="M936" s="52" t="str">
        <f>IF(ISBLANK(C936)," ",IF(SUM(D938:E947)+SUM(G936:H936)+SUM(J936:L936)&gt;(D936*$K$8*$G$8),(D936*$K$8*$G$8),SUM(D938:E947)+SUM(G936:H936)+SUM(J936:L936)))</f>
        <v xml:space="preserve"> </v>
      </c>
      <c r="N936" s="26"/>
      <c r="O936" s="106" t="str">
        <f>IF(ISBLANK(N936)," ",IF(M936="0,00","0,00",MIN(IF(SUM(750/$O$8*M936)&gt;750,750,SUM(750/$O$8*M936)),N936)))</f>
        <v xml:space="preserve"> </v>
      </c>
      <c r="P936" s="53"/>
    </row>
    <row r="937" spans="1:28" ht="86.1" customHeight="1" x14ac:dyDescent="0.45">
      <c r="A937" s="291" t="s">
        <v>109</v>
      </c>
      <c r="B937" s="120" t="s">
        <v>113</v>
      </c>
      <c r="C937" s="82" t="s">
        <v>115</v>
      </c>
      <c r="D937" s="83" t="s">
        <v>201</v>
      </c>
      <c r="E937" s="83" t="s">
        <v>31</v>
      </c>
      <c r="F937" s="83" t="s">
        <v>35</v>
      </c>
      <c r="G937" s="83" t="s">
        <v>110</v>
      </c>
      <c r="H937" s="83" t="s">
        <v>43</v>
      </c>
      <c r="I937" s="83" t="s">
        <v>82</v>
      </c>
      <c r="J937" s="83" t="s">
        <v>83</v>
      </c>
      <c r="K937" s="84" t="s">
        <v>84</v>
      </c>
      <c r="L937" s="188" t="s">
        <v>229</v>
      </c>
      <c r="M937" s="293" t="s">
        <v>66</v>
      </c>
      <c r="N937" s="294"/>
      <c r="O937" s="295"/>
      <c r="P937" s="48"/>
    </row>
    <row r="938" spans="1:28" ht="17.100000000000001" customHeight="1" x14ac:dyDescent="0.45">
      <c r="A938" s="291"/>
      <c r="B938" s="151"/>
      <c r="C938" s="141">
        <v>1</v>
      </c>
      <c r="D938" s="19"/>
      <c r="E938" s="20"/>
      <c r="F938" s="21"/>
      <c r="G938" s="22"/>
      <c r="H938" s="87" t="str">
        <f t="shared" ref="H938:H947" si="460">IF(ISBLANK(G938)," ",(G938+1))</f>
        <v xml:space="preserve"> </v>
      </c>
      <c r="I938" s="22"/>
      <c r="J938" s="88" t="str">
        <f t="shared" ref="J938:J947" si="461">IF(ISBLANK(I938)," ",DATEDIF(G938,I938,"d"))</f>
        <v xml:space="preserve"> </v>
      </c>
      <c r="K938" s="89" t="str">
        <f t="shared" ref="K938:K947" si="462">IF(ISBLANK(G938)," ",(H938+29))</f>
        <v xml:space="preserve"> </v>
      </c>
      <c r="L938" s="90" t="str">
        <f t="shared" ref="L938:L947" si="463">IF(ISBLANK(D938),IF(ISBLANK(E938)," ",D938+E938),D938+E938)</f>
        <v xml:space="preserve"> </v>
      </c>
      <c r="M938" s="91"/>
      <c r="N938" s="92"/>
      <c r="O938" s="93"/>
      <c r="P938" s="48"/>
      <c r="Q938" s="48"/>
      <c r="R938" s="48"/>
      <c r="S938" s="48"/>
      <c r="T938" s="48"/>
      <c r="U938" s="48"/>
      <c r="V938" s="48"/>
      <c r="W938" s="48"/>
      <c r="X938" s="48"/>
      <c r="Y938" s="48"/>
      <c r="Z938" s="48"/>
      <c r="AA938"/>
      <c r="AB938"/>
    </row>
    <row r="939" spans="1:28" ht="17.100000000000001" customHeight="1" x14ac:dyDescent="0.45">
      <c r="A939" s="291"/>
      <c r="B939" s="151"/>
      <c r="C939" s="141">
        <f t="shared" ref="C939:C947" si="464">C938+1</f>
        <v>2</v>
      </c>
      <c r="D939" s="19"/>
      <c r="E939" s="20"/>
      <c r="F939" s="21"/>
      <c r="G939" s="22"/>
      <c r="H939" s="87" t="str">
        <f t="shared" si="460"/>
        <v xml:space="preserve"> </v>
      </c>
      <c r="I939" s="22"/>
      <c r="J939" s="88" t="str">
        <f t="shared" si="461"/>
        <v xml:space="preserve"> </v>
      </c>
      <c r="K939" s="89" t="str">
        <f t="shared" si="462"/>
        <v xml:space="preserve"> </v>
      </c>
      <c r="L939" s="90" t="str">
        <f t="shared" si="463"/>
        <v xml:space="preserve"> </v>
      </c>
      <c r="M939" s="107"/>
      <c r="N939" s="108"/>
      <c r="O939" s="94"/>
      <c r="P939" s="48"/>
      <c r="Q939" s="48"/>
      <c r="R939" s="48"/>
      <c r="S939" s="48"/>
      <c r="T939" s="48"/>
      <c r="U939" s="48"/>
      <c r="V939" s="48"/>
      <c r="W939" s="48"/>
      <c r="X939" s="48"/>
      <c r="Y939" s="48"/>
      <c r="Z939" s="48"/>
      <c r="AA939"/>
      <c r="AB939"/>
    </row>
    <row r="940" spans="1:28" ht="17.100000000000001" customHeight="1" x14ac:dyDescent="0.45">
      <c r="A940" s="291"/>
      <c r="B940" s="151"/>
      <c r="C940" s="141">
        <f t="shared" si="464"/>
        <v>3</v>
      </c>
      <c r="D940" s="19"/>
      <c r="E940" s="20"/>
      <c r="F940" s="21"/>
      <c r="G940" s="22"/>
      <c r="H940" s="87" t="str">
        <f t="shared" si="460"/>
        <v xml:space="preserve"> </v>
      </c>
      <c r="I940" s="22"/>
      <c r="J940" s="88" t="str">
        <f t="shared" si="461"/>
        <v xml:space="preserve"> </v>
      </c>
      <c r="K940" s="89" t="str">
        <f t="shared" si="462"/>
        <v xml:space="preserve"> </v>
      </c>
      <c r="L940" s="90" t="str">
        <f t="shared" si="463"/>
        <v xml:space="preserve"> </v>
      </c>
      <c r="M940" s="107"/>
      <c r="N940" s="108"/>
      <c r="O940" s="94"/>
      <c r="P940" s="48"/>
      <c r="Q940" s="48"/>
      <c r="R940" s="48"/>
      <c r="S940" s="48"/>
      <c r="T940" s="48"/>
      <c r="U940" s="48"/>
      <c r="V940" s="48"/>
      <c r="W940" s="48"/>
      <c r="X940" s="48"/>
      <c r="Y940" s="48"/>
      <c r="Z940" s="48"/>
      <c r="AA940"/>
      <c r="AB940"/>
    </row>
    <row r="941" spans="1:28" ht="17.100000000000001" customHeight="1" x14ac:dyDescent="0.45">
      <c r="A941" s="291"/>
      <c r="B941" s="151"/>
      <c r="C941" s="141">
        <f t="shared" si="464"/>
        <v>4</v>
      </c>
      <c r="D941" s="19"/>
      <c r="E941" s="20"/>
      <c r="F941" s="21"/>
      <c r="G941" s="22"/>
      <c r="H941" s="87" t="str">
        <f t="shared" si="460"/>
        <v xml:space="preserve"> </v>
      </c>
      <c r="I941" s="22"/>
      <c r="J941" s="88" t="str">
        <f t="shared" si="461"/>
        <v xml:space="preserve"> </v>
      </c>
      <c r="K941" s="89" t="str">
        <f t="shared" si="462"/>
        <v xml:space="preserve"> </v>
      </c>
      <c r="L941" s="90" t="str">
        <f t="shared" si="463"/>
        <v xml:space="preserve"> </v>
      </c>
      <c r="M941" s="107"/>
      <c r="N941" s="108"/>
      <c r="O941" s="94"/>
      <c r="P941" s="48"/>
      <c r="Q941" s="48"/>
      <c r="R941" s="48"/>
      <c r="S941" s="48"/>
      <c r="T941" s="48"/>
      <c r="U941" s="48"/>
      <c r="V941" s="48"/>
      <c r="W941" s="48"/>
      <c r="X941" s="48"/>
      <c r="Y941" s="48"/>
      <c r="Z941" s="48"/>
      <c r="AA941"/>
      <c r="AB941"/>
    </row>
    <row r="942" spans="1:28" ht="17.100000000000001" customHeight="1" x14ac:dyDescent="0.45">
      <c r="A942" s="291"/>
      <c r="B942" s="151"/>
      <c r="C942" s="141">
        <f t="shared" si="464"/>
        <v>5</v>
      </c>
      <c r="D942" s="19"/>
      <c r="E942" s="20"/>
      <c r="F942" s="21"/>
      <c r="G942" s="22"/>
      <c r="H942" s="87" t="str">
        <f t="shared" si="460"/>
        <v xml:space="preserve"> </v>
      </c>
      <c r="I942" s="22"/>
      <c r="J942" s="88" t="str">
        <f t="shared" si="461"/>
        <v xml:space="preserve"> </v>
      </c>
      <c r="K942" s="89" t="str">
        <f t="shared" si="462"/>
        <v xml:space="preserve"> </v>
      </c>
      <c r="L942" s="90" t="str">
        <f t="shared" si="463"/>
        <v xml:space="preserve"> </v>
      </c>
      <c r="M942" s="107"/>
      <c r="N942" s="108"/>
      <c r="O942" s="94"/>
      <c r="P942" s="48"/>
      <c r="Q942" s="48"/>
      <c r="R942" s="48"/>
      <c r="S942" s="48"/>
      <c r="T942" s="48"/>
      <c r="U942" s="48"/>
      <c r="V942" s="48"/>
      <c r="W942" s="48"/>
      <c r="X942" s="48"/>
      <c r="Y942" s="48"/>
      <c r="Z942" s="48"/>
      <c r="AA942"/>
      <c r="AB942"/>
    </row>
    <row r="943" spans="1:28" ht="17.100000000000001" customHeight="1" x14ac:dyDescent="0.45">
      <c r="A943" s="291"/>
      <c r="B943" s="151"/>
      <c r="C943" s="141">
        <f t="shared" si="464"/>
        <v>6</v>
      </c>
      <c r="D943" s="19"/>
      <c r="E943" s="20"/>
      <c r="F943" s="21"/>
      <c r="G943" s="22"/>
      <c r="H943" s="87" t="str">
        <f t="shared" si="460"/>
        <v xml:space="preserve"> </v>
      </c>
      <c r="I943" s="22"/>
      <c r="J943" s="88" t="str">
        <f t="shared" si="461"/>
        <v xml:space="preserve"> </v>
      </c>
      <c r="K943" s="89" t="str">
        <f t="shared" si="462"/>
        <v xml:space="preserve"> </v>
      </c>
      <c r="L943" s="90" t="str">
        <f t="shared" si="463"/>
        <v xml:space="preserve"> </v>
      </c>
      <c r="M943" s="107"/>
      <c r="N943" s="108"/>
      <c r="O943" s="94"/>
      <c r="P943" s="48"/>
      <c r="Q943" s="48"/>
      <c r="R943" s="48"/>
      <c r="S943" s="48"/>
      <c r="T943" s="48"/>
      <c r="U943" s="48"/>
      <c r="V943" s="48"/>
      <c r="W943" s="48"/>
      <c r="X943" s="48"/>
      <c r="Y943" s="48"/>
      <c r="Z943" s="48"/>
      <c r="AA943"/>
      <c r="AB943"/>
    </row>
    <row r="944" spans="1:28" ht="17.100000000000001" customHeight="1" x14ac:dyDescent="0.45">
      <c r="A944" s="291"/>
      <c r="B944" s="151"/>
      <c r="C944" s="141">
        <f t="shared" si="464"/>
        <v>7</v>
      </c>
      <c r="D944" s="19"/>
      <c r="E944" s="20"/>
      <c r="F944" s="21"/>
      <c r="G944" s="22"/>
      <c r="H944" s="87" t="str">
        <f t="shared" si="460"/>
        <v xml:space="preserve"> </v>
      </c>
      <c r="I944" s="22"/>
      <c r="J944" s="88" t="str">
        <f t="shared" si="461"/>
        <v xml:space="preserve"> </v>
      </c>
      <c r="K944" s="89" t="str">
        <f t="shared" si="462"/>
        <v xml:space="preserve"> </v>
      </c>
      <c r="L944" s="90" t="str">
        <f t="shared" si="463"/>
        <v xml:space="preserve"> </v>
      </c>
      <c r="M944" s="107"/>
      <c r="N944" s="108"/>
      <c r="O944" s="94"/>
      <c r="P944" s="48"/>
      <c r="Q944" s="48"/>
      <c r="R944" s="48"/>
      <c r="S944" s="48"/>
      <c r="T944" s="48"/>
      <c r="U944" s="48"/>
      <c r="V944" s="48"/>
      <c r="W944" s="48"/>
      <c r="X944" s="48"/>
      <c r="Y944" s="48"/>
      <c r="Z944" s="48"/>
      <c r="AA944"/>
      <c r="AB944"/>
    </row>
    <row r="945" spans="1:28" ht="17.100000000000001" customHeight="1" x14ac:dyDescent="0.45">
      <c r="A945" s="291"/>
      <c r="B945" s="151"/>
      <c r="C945" s="141">
        <f t="shared" si="464"/>
        <v>8</v>
      </c>
      <c r="D945" s="19"/>
      <c r="E945" s="20"/>
      <c r="F945" s="21"/>
      <c r="G945" s="22"/>
      <c r="H945" s="87" t="str">
        <f t="shared" si="460"/>
        <v xml:space="preserve"> </v>
      </c>
      <c r="I945" s="22"/>
      <c r="J945" s="88" t="str">
        <f t="shared" si="461"/>
        <v xml:space="preserve"> </v>
      </c>
      <c r="K945" s="89" t="str">
        <f t="shared" si="462"/>
        <v xml:space="preserve"> </v>
      </c>
      <c r="L945" s="90" t="str">
        <f t="shared" si="463"/>
        <v xml:space="preserve"> </v>
      </c>
      <c r="M945" s="107"/>
      <c r="N945" s="108"/>
      <c r="O945" s="94"/>
      <c r="P945" s="48"/>
      <c r="Q945" s="48"/>
      <c r="R945" s="48"/>
      <c r="S945" s="48"/>
      <c r="T945" s="48"/>
      <c r="U945" s="48"/>
      <c r="V945" s="48"/>
      <c r="W945" s="48"/>
      <c r="X945" s="48"/>
      <c r="Y945" s="48"/>
      <c r="Z945" s="48"/>
      <c r="AA945"/>
      <c r="AB945"/>
    </row>
    <row r="946" spans="1:28" ht="17.100000000000001" customHeight="1" x14ac:dyDescent="0.45">
      <c r="A946" s="291"/>
      <c r="B946" s="151"/>
      <c r="C946" s="141">
        <f t="shared" si="464"/>
        <v>9</v>
      </c>
      <c r="D946" s="19"/>
      <c r="E946" s="20"/>
      <c r="F946" s="21"/>
      <c r="G946" s="22"/>
      <c r="H946" s="87" t="str">
        <f t="shared" si="460"/>
        <v xml:space="preserve"> </v>
      </c>
      <c r="I946" s="22"/>
      <c r="J946" s="88" t="str">
        <f t="shared" si="461"/>
        <v xml:space="preserve"> </v>
      </c>
      <c r="K946" s="89" t="str">
        <f t="shared" si="462"/>
        <v xml:space="preserve"> </v>
      </c>
      <c r="L946" s="90" t="str">
        <f t="shared" si="463"/>
        <v xml:space="preserve"> </v>
      </c>
      <c r="M946" s="107"/>
      <c r="N946" s="108"/>
      <c r="O946" s="94"/>
      <c r="P946" s="48"/>
      <c r="Q946" s="48"/>
      <c r="R946" s="48"/>
      <c r="S946" s="48"/>
    </row>
    <row r="947" spans="1:28" ht="17.100000000000001" customHeight="1" thickBot="1" x14ac:dyDescent="0.5">
      <c r="A947" s="292"/>
      <c r="B947" s="152"/>
      <c r="C947" s="142">
        <f t="shared" si="464"/>
        <v>10</v>
      </c>
      <c r="D947" s="23"/>
      <c r="E947" s="24"/>
      <c r="F947" s="102"/>
      <c r="G947" s="25"/>
      <c r="H947" s="109" t="str">
        <f t="shared" si="460"/>
        <v xml:space="preserve"> </v>
      </c>
      <c r="I947" s="25"/>
      <c r="J947" s="110" t="str">
        <f t="shared" si="461"/>
        <v xml:space="preserve"> </v>
      </c>
      <c r="K947" s="95" t="str">
        <f t="shared" si="462"/>
        <v xml:space="preserve"> </v>
      </c>
      <c r="L947" s="111" t="str">
        <f t="shared" si="463"/>
        <v xml:space="preserve"> </v>
      </c>
      <c r="M947" s="96"/>
      <c r="N947" s="97"/>
      <c r="O947" s="98"/>
      <c r="P947" s="48"/>
      <c r="Q947" s="48"/>
      <c r="R947" s="48"/>
      <c r="S947" s="48"/>
    </row>
    <row r="948" spans="1:28" ht="55.9" thickBot="1" x14ac:dyDescent="0.5">
      <c r="A948" s="112" t="s">
        <v>65</v>
      </c>
      <c r="B948" s="113" t="s">
        <v>112</v>
      </c>
      <c r="C948" s="114" t="s">
        <v>79</v>
      </c>
      <c r="D948" s="114" t="s">
        <v>107</v>
      </c>
      <c r="E948" s="114" t="s">
        <v>211</v>
      </c>
      <c r="F948" s="114" t="s">
        <v>81</v>
      </c>
      <c r="G948" s="114" t="s">
        <v>32</v>
      </c>
      <c r="H948" s="114" t="s">
        <v>68</v>
      </c>
      <c r="I948" s="114" t="s">
        <v>44</v>
      </c>
      <c r="J948" s="114" t="s">
        <v>33</v>
      </c>
      <c r="K948" s="114" t="s">
        <v>34</v>
      </c>
      <c r="L948" s="114" t="s">
        <v>228</v>
      </c>
      <c r="M948" s="114" t="s">
        <v>229</v>
      </c>
      <c r="N948" s="114" t="s">
        <v>80</v>
      </c>
      <c r="O948" s="115" t="s">
        <v>69</v>
      </c>
      <c r="P948" s="48"/>
    </row>
    <row r="949" spans="1:28" ht="21" customHeight="1" x14ac:dyDescent="0.5">
      <c r="A949" s="49">
        <f>A936+1</f>
        <v>73</v>
      </c>
      <c r="B949" s="181"/>
      <c r="C949" s="174"/>
      <c r="D949" s="50" t="str">
        <f>IF(ISBLANK(C949)," ",C949/$K$8)</f>
        <v xml:space="preserve"> </v>
      </c>
      <c r="E949" s="17"/>
      <c r="F949" s="51" t="str">
        <f>IF((SUM(L951:L960))&gt;0,SUM(L951:L960)," ")</f>
        <v xml:space="preserve"> </v>
      </c>
      <c r="G949" s="17"/>
      <c r="H949" s="17"/>
      <c r="I949" s="17"/>
      <c r="J949" s="17"/>
      <c r="K949" s="18"/>
      <c r="L949" s="18"/>
      <c r="M949" s="52" t="str">
        <f>IF(ISBLANK(C949)," ",IF(SUM(D951:E960)+SUM(G949:H949)+SUM(J949:L949)&gt;(D949*$K$8*$G$8),(D949*$K$8*$G$8),SUM(D951:E960)+SUM(G949:H949)+SUM(J949:L949)))</f>
        <v xml:space="preserve"> </v>
      </c>
      <c r="N949" s="26"/>
      <c r="O949" s="99" t="str">
        <f>IF(ISBLANK(N949)," ",IF(M949="0,00","0,00",MIN(IF(SUM(750/$O$8*M949)&gt;750,750,SUM(750/$O$8*M949)),N949)))</f>
        <v xml:space="preserve"> </v>
      </c>
      <c r="P949" s="53"/>
    </row>
    <row r="950" spans="1:28" ht="86.1" customHeight="1" x14ac:dyDescent="0.45">
      <c r="A950" s="296" t="s">
        <v>109</v>
      </c>
      <c r="B950" s="146" t="s">
        <v>113</v>
      </c>
      <c r="C950" s="54" t="s">
        <v>115</v>
      </c>
      <c r="D950" s="55" t="s">
        <v>201</v>
      </c>
      <c r="E950" s="55" t="s">
        <v>31</v>
      </c>
      <c r="F950" s="55" t="s">
        <v>35</v>
      </c>
      <c r="G950" s="55" t="s">
        <v>110</v>
      </c>
      <c r="H950" s="55" t="s">
        <v>43</v>
      </c>
      <c r="I950" s="55" t="s">
        <v>82</v>
      </c>
      <c r="J950" s="55" t="s">
        <v>83</v>
      </c>
      <c r="K950" s="56" t="s">
        <v>84</v>
      </c>
      <c r="L950" s="187" t="s">
        <v>229</v>
      </c>
      <c r="M950" s="298" t="s">
        <v>66</v>
      </c>
      <c r="N950" s="299"/>
      <c r="O950" s="300"/>
      <c r="P950" s="48"/>
    </row>
    <row r="951" spans="1:28" ht="17.100000000000001" customHeight="1" x14ac:dyDescent="0.45">
      <c r="A951" s="296"/>
      <c r="B951" s="151"/>
      <c r="C951" s="139">
        <v>1</v>
      </c>
      <c r="D951" s="19"/>
      <c r="E951" s="20"/>
      <c r="F951" s="21"/>
      <c r="G951" s="22"/>
      <c r="H951" s="57" t="str">
        <f>IF(ISBLANK(G951)," ",(G951+1))</f>
        <v xml:space="preserve"> </v>
      </c>
      <c r="I951" s="22"/>
      <c r="J951" s="58" t="str">
        <f>IF(ISBLANK(I951)," ",DATEDIF(G951,I951,"d"))</f>
        <v xml:space="preserve"> </v>
      </c>
      <c r="K951" s="59" t="str">
        <f>IF(ISBLANK(G951)," ",(H951+29))</f>
        <v xml:space="preserve"> </v>
      </c>
      <c r="L951" s="60" t="str">
        <f>IF(ISBLANK(D951),IF(ISBLANK(E951)," ",D951+E951),D951+E951)</f>
        <v xml:space="preserve"> </v>
      </c>
      <c r="M951" s="61"/>
      <c r="N951" s="62"/>
      <c r="O951" s="63"/>
      <c r="P951" s="48"/>
      <c r="Q951" s="48"/>
      <c r="R951" s="48"/>
      <c r="S951" s="48"/>
      <c r="T951" s="48"/>
      <c r="U951" s="48"/>
      <c r="V951" s="48"/>
      <c r="W951" s="48"/>
      <c r="X951" s="48"/>
      <c r="Y951" s="48"/>
      <c r="Z951" s="48"/>
      <c r="AA951"/>
      <c r="AB951"/>
    </row>
    <row r="952" spans="1:28" ht="17.100000000000001" customHeight="1" x14ac:dyDescent="0.45">
      <c r="A952" s="296"/>
      <c r="B952" s="151"/>
      <c r="C952" s="139">
        <f t="shared" ref="C952:C960" si="465">C951+1</f>
        <v>2</v>
      </c>
      <c r="D952" s="19"/>
      <c r="E952" s="20"/>
      <c r="F952" s="21"/>
      <c r="G952" s="22"/>
      <c r="H952" s="57" t="str">
        <f t="shared" ref="H952:H960" si="466">IF(ISBLANK(G952)," ",(G952+1))</f>
        <v xml:space="preserve"> </v>
      </c>
      <c r="I952" s="22"/>
      <c r="J952" s="58" t="str">
        <f t="shared" ref="J952:J960" si="467">IF(ISBLANK(I952)," ",DATEDIF(G952,I952,"d"))</f>
        <v xml:space="preserve"> </v>
      </c>
      <c r="K952" s="59" t="str">
        <f>IF(ISBLANK(G952)," ",(H952+29))</f>
        <v xml:space="preserve"> </v>
      </c>
      <c r="L952" s="60" t="str">
        <f t="shared" ref="L952:L960" si="468">IF(ISBLANK(D952),IF(ISBLANK(E952)," ",D952+E952),D952+E952)</f>
        <v xml:space="preserve"> </v>
      </c>
      <c r="M952" s="100"/>
      <c r="N952" s="101"/>
      <c r="O952" s="64"/>
      <c r="P952" s="48"/>
      <c r="Q952" s="48"/>
      <c r="R952" s="48"/>
      <c r="S952" s="48"/>
      <c r="T952" s="48"/>
      <c r="U952" s="48"/>
      <c r="V952" s="48"/>
      <c r="W952" s="48"/>
      <c r="X952" s="48"/>
      <c r="Y952" s="48"/>
      <c r="Z952" s="48"/>
      <c r="AA952"/>
      <c r="AB952"/>
    </row>
    <row r="953" spans="1:28" ht="17.100000000000001" customHeight="1" x14ac:dyDescent="0.45">
      <c r="A953" s="296"/>
      <c r="B953" s="151"/>
      <c r="C953" s="139">
        <f t="shared" si="465"/>
        <v>3</v>
      </c>
      <c r="D953" s="19"/>
      <c r="E953" s="20"/>
      <c r="F953" s="21"/>
      <c r="G953" s="116"/>
      <c r="H953" s="57" t="str">
        <f t="shared" si="466"/>
        <v xml:space="preserve"> </v>
      </c>
      <c r="I953" s="22"/>
      <c r="J953" s="58" t="str">
        <f t="shared" si="467"/>
        <v xml:space="preserve"> </v>
      </c>
      <c r="K953" s="59" t="str">
        <f t="shared" ref="K953" si="469">IF(ISBLANK(G953)," ",(H953+29))</f>
        <v xml:space="preserve"> </v>
      </c>
      <c r="L953" s="60" t="str">
        <f t="shared" si="468"/>
        <v xml:space="preserve"> </v>
      </c>
      <c r="M953" s="100"/>
      <c r="N953" s="101"/>
      <c r="O953" s="64"/>
      <c r="P953" s="48"/>
      <c r="Q953" s="48"/>
      <c r="R953" s="48"/>
      <c r="S953" s="48"/>
      <c r="T953" s="48"/>
      <c r="U953" s="48"/>
      <c r="V953" s="48"/>
      <c r="W953" s="48"/>
      <c r="X953" s="48"/>
      <c r="Y953" s="48"/>
      <c r="Z953" s="48"/>
      <c r="AA953"/>
      <c r="AB953"/>
    </row>
    <row r="954" spans="1:28" ht="17.100000000000001" customHeight="1" x14ac:dyDescent="0.45">
      <c r="A954" s="296"/>
      <c r="B954" s="151"/>
      <c r="C954" s="139">
        <f t="shared" si="465"/>
        <v>4</v>
      </c>
      <c r="D954" s="19"/>
      <c r="E954" s="20"/>
      <c r="F954" s="21"/>
      <c r="G954" s="22"/>
      <c r="H954" s="57" t="str">
        <f t="shared" si="466"/>
        <v xml:space="preserve"> </v>
      </c>
      <c r="I954" s="22"/>
      <c r="J954" s="58" t="str">
        <f t="shared" si="467"/>
        <v xml:space="preserve"> </v>
      </c>
      <c r="K954" s="59" t="str">
        <f>IF(ISBLANK(G954)," ",(H954+29))</f>
        <v xml:space="preserve"> </v>
      </c>
      <c r="L954" s="60" t="str">
        <f t="shared" si="468"/>
        <v xml:space="preserve"> </v>
      </c>
      <c r="M954" s="100"/>
      <c r="N954" s="101"/>
      <c r="O954" s="64"/>
      <c r="P954" s="48"/>
      <c r="Q954" s="48"/>
      <c r="R954" s="48"/>
      <c r="S954" s="48"/>
      <c r="T954" s="48"/>
      <c r="U954" s="48"/>
      <c r="V954" s="48"/>
      <c r="W954" s="48"/>
      <c r="X954" s="48"/>
      <c r="Y954" s="48"/>
      <c r="Z954" s="48"/>
      <c r="AA954"/>
      <c r="AB954"/>
    </row>
    <row r="955" spans="1:28" ht="17.100000000000001" customHeight="1" x14ac:dyDescent="0.45">
      <c r="A955" s="296"/>
      <c r="B955" s="151"/>
      <c r="C955" s="139">
        <f t="shared" si="465"/>
        <v>5</v>
      </c>
      <c r="D955" s="19"/>
      <c r="E955" s="20"/>
      <c r="F955" s="21"/>
      <c r="G955" s="22"/>
      <c r="H955" s="57" t="str">
        <f t="shared" si="466"/>
        <v xml:space="preserve"> </v>
      </c>
      <c r="I955" s="22"/>
      <c r="J955" s="58" t="str">
        <f t="shared" si="467"/>
        <v xml:space="preserve"> </v>
      </c>
      <c r="K955" s="59" t="str">
        <f t="shared" ref="K955:K960" si="470">IF(ISBLANK(G955)," ",(H955+29))</f>
        <v xml:space="preserve"> </v>
      </c>
      <c r="L955" s="60" t="str">
        <f t="shared" si="468"/>
        <v xml:space="preserve"> </v>
      </c>
      <c r="M955" s="100"/>
      <c r="N955" s="101"/>
      <c r="O955" s="64"/>
      <c r="P955" s="48"/>
      <c r="Q955" s="48"/>
      <c r="R955" s="48"/>
      <c r="S955" s="48"/>
      <c r="T955" s="48"/>
      <c r="U955" s="48"/>
      <c r="V955" s="48"/>
      <c r="W955" s="48"/>
      <c r="X955" s="48"/>
      <c r="Y955" s="48"/>
      <c r="Z955" s="48"/>
      <c r="AA955"/>
      <c r="AB955"/>
    </row>
    <row r="956" spans="1:28" ht="17.100000000000001" customHeight="1" x14ac:dyDescent="0.45">
      <c r="A956" s="296"/>
      <c r="B956" s="151"/>
      <c r="C956" s="139">
        <f t="shared" si="465"/>
        <v>6</v>
      </c>
      <c r="D956" s="19"/>
      <c r="E956" s="20"/>
      <c r="F956" s="21"/>
      <c r="G956" s="22"/>
      <c r="H956" s="57" t="str">
        <f t="shared" si="466"/>
        <v xml:space="preserve"> </v>
      </c>
      <c r="I956" s="22"/>
      <c r="J956" s="58" t="str">
        <f t="shared" si="467"/>
        <v xml:space="preserve"> </v>
      </c>
      <c r="K956" s="59" t="str">
        <f t="shared" si="470"/>
        <v xml:space="preserve"> </v>
      </c>
      <c r="L956" s="60" t="str">
        <f t="shared" si="468"/>
        <v xml:space="preserve"> </v>
      </c>
      <c r="M956" s="100"/>
      <c r="N956" s="101"/>
      <c r="O956" s="64"/>
      <c r="P956" s="48"/>
      <c r="Q956" s="48"/>
      <c r="R956" s="48"/>
      <c r="S956" s="48"/>
      <c r="T956" s="48"/>
      <c r="U956" s="48"/>
      <c r="V956" s="48"/>
      <c r="W956" s="48"/>
      <c r="X956" s="48"/>
      <c r="Y956" s="48"/>
      <c r="Z956" s="48"/>
      <c r="AA956"/>
      <c r="AB956"/>
    </row>
    <row r="957" spans="1:28" ht="17.100000000000001" customHeight="1" x14ac:dyDescent="0.45">
      <c r="A957" s="296"/>
      <c r="B957" s="151"/>
      <c r="C957" s="139">
        <f t="shared" si="465"/>
        <v>7</v>
      </c>
      <c r="D957" s="19"/>
      <c r="E957" s="20"/>
      <c r="F957" s="21"/>
      <c r="G957" s="22"/>
      <c r="H957" s="57" t="str">
        <f t="shared" si="466"/>
        <v xml:space="preserve"> </v>
      </c>
      <c r="I957" s="22"/>
      <c r="J957" s="58" t="str">
        <f t="shared" si="467"/>
        <v xml:space="preserve"> </v>
      </c>
      <c r="K957" s="59" t="str">
        <f t="shared" si="470"/>
        <v xml:space="preserve"> </v>
      </c>
      <c r="L957" s="60" t="str">
        <f t="shared" si="468"/>
        <v xml:space="preserve"> </v>
      </c>
      <c r="M957" s="100"/>
      <c r="N957" s="101"/>
      <c r="O957" s="64"/>
      <c r="P957" s="48"/>
      <c r="Q957" s="48"/>
      <c r="R957" s="48"/>
      <c r="S957" s="48"/>
      <c r="T957" s="48"/>
      <c r="U957" s="48"/>
      <c r="V957" s="48"/>
      <c r="W957" s="48"/>
      <c r="X957" s="48"/>
      <c r="Y957" s="48"/>
      <c r="Z957" s="48"/>
      <c r="AA957"/>
      <c r="AB957"/>
    </row>
    <row r="958" spans="1:28" ht="17.100000000000001" customHeight="1" x14ac:dyDescent="0.45">
      <c r="A958" s="296"/>
      <c r="B958" s="151"/>
      <c r="C958" s="139">
        <f t="shared" si="465"/>
        <v>8</v>
      </c>
      <c r="D958" s="19"/>
      <c r="E958" s="20"/>
      <c r="F958" s="21"/>
      <c r="G958" s="22"/>
      <c r="H958" s="57" t="str">
        <f t="shared" si="466"/>
        <v xml:space="preserve"> </v>
      </c>
      <c r="I958" s="22"/>
      <c r="J958" s="58" t="str">
        <f t="shared" si="467"/>
        <v xml:space="preserve"> </v>
      </c>
      <c r="K958" s="59" t="str">
        <f t="shared" si="470"/>
        <v xml:space="preserve"> </v>
      </c>
      <c r="L958" s="60" t="str">
        <f t="shared" si="468"/>
        <v xml:space="preserve"> </v>
      </c>
      <c r="M958" s="100"/>
      <c r="N958" s="101"/>
      <c r="O958" s="64"/>
      <c r="P958" s="48"/>
      <c r="Q958" s="48"/>
      <c r="R958" s="48"/>
      <c r="S958" s="48"/>
      <c r="T958" s="48"/>
      <c r="U958" s="48"/>
      <c r="V958" s="48"/>
      <c r="W958" s="48"/>
      <c r="X958" s="48"/>
      <c r="Y958" s="48"/>
      <c r="Z958" s="48"/>
      <c r="AA958"/>
      <c r="AB958"/>
    </row>
    <row r="959" spans="1:28" ht="17.100000000000001" customHeight="1" x14ac:dyDescent="0.45">
      <c r="A959" s="296"/>
      <c r="B959" s="151"/>
      <c r="C959" s="139">
        <f t="shared" si="465"/>
        <v>9</v>
      </c>
      <c r="D959" s="19"/>
      <c r="E959" s="20"/>
      <c r="F959" s="21"/>
      <c r="G959" s="22"/>
      <c r="H959" s="57" t="str">
        <f t="shared" si="466"/>
        <v xml:space="preserve"> </v>
      </c>
      <c r="I959" s="22"/>
      <c r="J959" s="58" t="str">
        <f t="shared" si="467"/>
        <v xml:space="preserve"> </v>
      </c>
      <c r="K959" s="59" t="str">
        <f t="shared" si="470"/>
        <v xml:space="preserve"> </v>
      </c>
      <c r="L959" s="60" t="str">
        <f t="shared" si="468"/>
        <v xml:space="preserve"> </v>
      </c>
      <c r="M959" s="100"/>
      <c r="N959" s="101"/>
      <c r="O959" s="64"/>
      <c r="P959" s="48"/>
      <c r="Q959" s="48"/>
      <c r="R959" s="48"/>
      <c r="S959" s="48"/>
    </row>
    <row r="960" spans="1:28" ht="17.100000000000001" customHeight="1" thickBot="1" x14ac:dyDescent="0.5">
      <c r="A960" s="297"/>
      <c r="B960" s="152"/>
      <c r="C960" s="140">
        <f t="shared" si="465"/>
        <v>10</v>
      </c>
      <c r="D960" s="23"/>
      <c r="E960" s="24"/>
      <c r="F960" s="102"/>
      <c r="G960" s="25"/>
      <c r="H960" s="103" t="str">
        <f t="shared" si="466"/>
        <v xml:space="preserve"> </v>
      </c>
      <c r="I960" s="25"/>
      <c r="J960" s="104" t="str">
        <f t="shared" si="467"/>
        <v xml:space="preserve"> </v>
      </c>
      <c r="K960" s="65" t="str">
        <f t="shared" si="470"/>
        <v xml:space="preserve"> </v>
      </c>
      <c r="L960" s="105" t="str">
        <f t="shared" si="468"/>
        <v xml:space="preserve"> </v>
      </c>
      <c r="M960" s="66"/>
      <c r="N960" s="67"/>
      <c r="O960" s="68"/>
      <c r="P960" s="48"/>
      <c r="Q960" s="48"/>
      <c r="R960" s="48"/>
      <c r="S960" s="48"/>
    </row>
    <row r="961" spans="1:28" ht="55.9" thickBot="1" x14ac:dyDescent="0.5">
      <c r="A961" s="112" t="s">
        <v>65</v>
      </c>
      <c r="B961" s="113" t="s">
        <v>112</v>
      </c>
      <c r="C961" s="114" t="s">
        <v>79</v>
      </c>
      <c r="D961" s="114" t="s">
        <v>107</v>
      </c>
      <c r="E961" s="114" t="s">
        <v>211</v>
      </c>
      <c r="F961" s="114" t="s">
        <v>81</v>
      </c>
      <c r="G961" s="114" t="s">
        <v>32</v>
      </c>
      <c r="H961" s="114" t="s">
        <v>68</v>
      </c>
      <c r="I961" s="114" t="s">
        <v>44</v>
      </c>
      <c r="J961" s="114" t="s">
        <v>33</v>
      </c>
      <c r="K961" s="114" t="s">
        <v>34</v>
      </c>
      <c r="L961" s="114" t="s">
        <v>228</v>
      </c>
      <c r="M961" s="114" t="s">
        <v>229</v>
      </c>
      <c r="N961" s="114" t="s">
        <v>80</v>
      </c>
      <c r="O961" s="115" t="s">
        <v>69</v>
      </c>
      <c r="P961" s="48"/>
    </row>
    <row r="962" spans="1:28" ht="21" customHeight="1" x14ac:dyDescent="0.5">
      <c r="A962" s="81">
        <f>A949+1</f>
        <v>74</v>
      </c>
      <c r="B962" s="181"/>
      <c r="C962" s="174"/>
      <c r="D962" s="85" t="str">
        <f t="shared" ref="D962" si="471">IF(ISBLANK(C962)," ",C962/$K$8)</f>
        <v xml:space="preserve"> </v>
      </c>
      <c r="E962" s="17"/>
      <c r="F962" s="86" t="str">
        <f t="shared" ref="F962" si="472">IF((SUM(L964:L973))&gt;0,SUM(L964:L973)," ")</f>
        <v xml:space="preserve"> </v>
      </c>
      <c r="G962" s="17"/>
      <c r="H962" s="17"/>
      <c r="I962" s="17"/>
      <c r="J962" s="17"/>
      <c r="K962" s="18"/>
      <c r="L962" s="18"/>
      <c r="M962" s="52" t="str">
        <f>IF(ISBLANK(C962)," ",IF(SUM(D964:E973)+SUM(G962:H962)+SUM(J962:L962)&gt;(D962*$K$8*$G$8),(D962*$K$8*$G$8),SUM(D964:E973)+SUM(G962:H962)+SUM(J962:L962)))</f>
        <v xml:space="preserve"> </v>
      </c>
      <c r="N962" s="26"/>
      <c r="O962" s="106" t="str">
        <f>IF(ISBLANK(N962)," ",IF(M962="0,00","0,00",MIN(IF(SUM(750/$O$8*M962)&gt;750,750,SUM(750/$O$8*M962)),N962)))</f>
        <v xml:space="preserve"> </v>
      </c>
      <c r="P962" s="53"/>
    </row>
    <row r="963" spans="1:28" ht="86.1" customHeight="1" x14ac:dyDescent="0.45">
      <c r="A963" s="291" t="s">
        <v>109</v>
      </c>
      <c r="B963" s="120" t="s">
        <v>113</v>
      </c>
      <c r="C963" s="82" t="s">
        <v>115</v>
      </c>
      <c r="D963" s="83" t="s">
        <v>201</v>
      </c>
      <c r="E963" s="83" t="s">
        <v>31</v>
      </c>
      <c r="F963" s="83" t="s">
        <v>35</v>
      </c>
      <c r="G963" s="83" t="s">
        <v>110</v>
      </c>
      <c r="H963" s="83" t="s">
        <v>43</v>
      </c>
      <c r="I963" s="83" t="s">
        <v>82</v>
      </c>
      <c r="J963" s="83" t="s">
        <v>83</v>
      </c>
      <c r="K963" s="84" t="s">
        <v>84</v>
      </c>
      <c r="L963" s="188" t="s">
        <v>229</v>
      </c>
      <c r="M963" s="293" t="s">
        <v>66</v>
      </c>
      <c r="N963" s="294"/>
      <c r="O963" s="295"/>
      <c r="P963" s="48"/>
    </row>
    <row r="964" spans="1:28" ht="17.100000000000001" customHeight="1" x14ac:dyDescent="0.45">
      <c r="A964" s="291"/>
      <c r="B964" s="151"/>
      <c r="C964" s="141">
        <v>1</v>
      </c>
      <c r="D964" s="19"/>
      <c r="E964" s="20"/>
      <c r="F964" s="21"/>
      <c r="G964" s="22"/>
      <c r="H964" s="87" t="str">
        <f t="shared" ref="H964:H973" si="473">IF(ISBLANK(G964)," ",(G964+1))</f>
        <v xml:space="preserve"> </v>
      </c>
      <c r="I964" s="22"/>
      <c r="J964" s="88" t="str">
        <f t="shared" ref="J964:J973" si="474">IF(ISBLANK(I964)," ",DATEDIF(G964,I964,"d"))</f>
        <v xml:space="preserve"> </v>
      </c>
      <c r="K964" s="89" t="str">
        <f t="shared" ref="K964:K973" si="475">IF(ISBLANK(G964)," ",(H964+29))</f>
        <v xml:space="preserve"> </v>
      </c>
      <c r="L964" s="90" t="str">
        <f t="shared" ref="L964:L973" si="476">IF(ISBLANK(D964),IF(ISBLANK(E964)," ",D964+E964),D964+E964)</f>
        <v xml:space="preserve"> </v>
      </c>
      <c r="M964" s="91"/>
      <c r="N964" s="92"/>
      <c r="O964" s="93"/>
      <c r="P964" s="48"/>
      <c r="Q964" s="48"/>
      <c r="R964" s="48"/>
      <c r="S964" s="48"/>
      <c r="T964" s="48"/>
      <c r="U964" s="48"/>
      <c r="V964" s="48"/>
      <c r="W964" s="48"/>
      <c r="X964" s="48"/>
      <c r="Y964" s="48"/>
      <c r="Z964" s="48"/>
      <c r="AA964"/>
      <c r="AB964"/>
    </row>
    <row r="965" spans="1:28" ht="17.100000000000001" customHeight="1" x14ac:dyDescent="0.45">
      <c r="A965" s="291"/>
      <c r="B965" s="151"/>
      <c r="C965" s="141">
        <f t="shared" ref="C965:C973" si="477">C964+1</f>
        <v>2</v>
      </c>
      <c r="D965" s="19"/>
      <c r="E965" s="20"/>
      <c r="F965" s="21"/>
      <c r="G965" s="22"/>
      <c r="H965" s="87" t="str">
        <f t="shared" si="473"/>
        <v xml:space="preserve"> </v>
      </c>
      <c r="I965" s="22"/>
      <c r="J965" s="88" t="str">
        <f t="shared" si="474"/>
        <v xml:space="preserve"> </v>
      </c>
      <c r="K965" s="89" t="str">
        <f t="shared" si="475"/>
        <v xml:space="preserve"> </v>
      </c>
      <c r="L965" s="90" t="str">
        <f t="shared" si="476"/>
        <v xml:space="preserve"> </v>
      </c>
      <c r="M965" s="107"/>
      <c r="N965" s="108"/>
      <c r="O965" s="94"/>
      <c r="P965" s="48"/>
      <c r="Q965" s="48"/>
      <c r="R965" s="48"/>
      <c r="S965" s="48"/>
      <c r="T965" s="48"/>
      <c r="U965" s="48"/>
      <c r="V965" s="48"/>
      <c r="W965" s="48"/>
      <c r="X965" s="48"/>
      <c r="Y965" s="48"/>
      <c r="Z965" s="48"/>
      <c r="AA965"/>
      <c r="AB965"/>
    </row>
    <row r="966" spans="1:28" ht="17.100000000000001" customHeight="1" x14ac:dyDescent="0.45">
      <c r="A966" s="291"/>
      <c r="B966" s="151"/>
      <c r="C966" s="141">
        <f t="shared" si="477"/>
        <v>3</v>
      </c>
      <c r="D966" s="19"/>
      <c r="E966" s="20"/>
      <c r="F966" s="21"/>
      <c r="G966" s="22"/>
      <c r="H966" s="87" t="str">
        <f t="shared" si="473"/>
        <v xml:space="preserve"> </v>
      </c>
      <c r="I966" s="22"/>
      <c r="J966" s="88" t="str">
        <f t="shared" si="474"/>
        <v xml:space="preserve"> </v>
      </c>
      <c r="K966" s="89" t="str">
        <f t="shared" si="475"/>
        <v xml:space="preserve"> </v>
      </c>
      <c r="L966" s="90" t="str">
        <f t="shared" si="476"/>
        <v xml:space="preserve"> </v>
      </c>
      <c r="M966" s="107"/>
      <c r="N966" s="108"/>
      <c r="O966" s="94"/>
      <c r="P966" s="48"/>
      <c r="Q966" s="48"/>
      <c r="R966" s="48"/>
      <c r="S966" s="48"/>
      <c r="T966" s="48"/>
      <c r="U966" s="48"/>
      <c r="V966" s="48"/>
      <c r="W966" s="48"/>
      <c r="X966" s="48"/>
      <c r="Y966" s="48"/>
      <c r="Z966" s="48"/>
      <c r="AA966"/>
      <c r="AB966"/>
    </row>
    <row r="967" spans="1:28" ht="17.100000000000001" customHeight="1" x14ac:dyDescent="0.45">
      <c r="A967" s="291"/>
      <c r="B967" s="151"/>
      <c r="C967" s="141">
        <f t="shared" si="477"/>
        <v>4</v>
      </c>
      <c r="D967" s="19"/>
      <c r="E967" s="20"/>
      <c r="F967" s="21"/>
      <c r="G967" s="22"/>
      <c r="H967" s="87" t="str">
        <f t="shared" si="473"/>
        <v xml:space="preserve"> </v>
      </c>
      <c r="I967" s="22"/>
      <c r="J967" s="88" t="str">
        <f t="shared" si="474"/>
        <v xml:space="preserve"> </v>
      </c>
      <c r="K967" s="89" t="str">
        <f t="shared" si="475"/>
        <v xml:space="preserve"> </v>
      </c>
      <c r="L967" s="90" t="str">
        <f t="shared" si="476"/>
        <v xml:space="preserve"> </v>
      </c>
      <c r="M967" s="107"/>
      <c r="N967" s="108"/>
      <c r="O967" s="94"/>
      <c r="P967" s="48"/>
      <c r="Q967" s="48"/>
      <c r="R967" s="48"/>
      <c r="S967" s="48"/>
      <c r="T967" s="48"/>
      <c r="U967" s="48"/>
      <c r="V967" s="48"/>
      <c r="W967" s="48"/>
      <c r="X967" s="48"/>
      <c r="Y967" s="48"/>
      <c r="Z967" s="48"/>
      <c r="AA967"/>
      <c r="AB967"/>
    </row>
    <row r="968" spans="1:28" ht="17.100000000000001" customHeight="1" x14ac:dyDescent="0.45">
      <c r="A968" s="291"/>
      <c r="B968" s="151"/>
      <c r="C968" s="141">
        <f t="shared" si="477"/>
        <v>5</v>
      </c>
      <c r="D968" s="19"/>
      <c r="E968" s="20"/>
      <c r="F968" s="21"/>
      <c r="G968" s="22"/>
      <c r="H968" s="87" t="str">
        <f t="shared" si="473"/>
        <v xml:space="preserve"> </v>
      </c>
      <c r="I968" s="22"/>
      <c r="J968" s="88" t="str">
        <f t="shared" si="474"/>
        <v xml:space="preserve"> </v>
      </c>
      <c r="K968" s="89" t="str">
        <f t="shared" si="475"/>
        <v xml:space="preserve"> </v>
      </c>
      <c r="L968" s="90" t="str">
        <f t="shared" si="476"/>
        <v xml:space="preserve"> </v>
      </c>
      <c r="M968" s="107"/>
      <c r="N968" s="108"/>
      <c r="O968" s="94"/>
      <c r="P968" s="48"/>
      <c r="Q968" s="48"/>
      <c r="R968" s="48"/>
      <c r="S968" s="48"/>
      <c r="T968" s="48"/>
      <c r="U968" s="48"/>
      <c r="V968" s="48"/>
      <c r="W968" s="48"/>
      <c r="X968" s="48"/>
      <c r="Y968" s="48"/>
      <c r="Z968" s="48"/>
      <c r="AA968"/>
      <c r="AB968"/>
    </row>
    <row r="969" spans="1:28" ht="17.100000000000001" customHeight="1" x14ac:dyDescent="0.45">
      <c r="A969" s="291"/>
      <c r="B969" s="151"/>
      <c r="C969" s="141">
        <f t="shared" si="477"/>
        <v>6</v>
      </c>
      <c r="D969" s="19"/>
      <c r="E969" s="20"/>
      <c r="F969" s="21"/>
      <c r="G969" s="22"/>
      <c r="H969" s="87" t="str">
        <f t="shared" si="473"/>
        <v xml:space="preserve"> </v>
      </c>
      <c r="I969" s="22"/>
      <c r="J969" s="88" t="str">
        <f t="shared" si="474"/>
        <v xml:space="preserve"> </v>
      </c>
      <c r="K969" s="89" t="str">
        <f t="shared" si="475"/>
        <v xml:space="preserve"> </v>
      </c>
      <c r="L969" s="90" t="str">
        <f t="shared" si="476"/>
        <v xml:space="preserve"> </v>
      </c>
      <c r="M969" s="107"/>
      <c r="N969" s="108"/>
      <c r="O969" s="94"/>
      <c r="P969" s="48"/>
      <c r="Q969" s="48"/>
      <c r="R969" s="48"/>
      <c r="S969" s="48"/>
      <c r="T969" s="48"/>
      <c r="U969" s="48"/>
      <c r="V969" s="48"/>
      <c r="W969" s="48"/>
      <c r="X969" s="48"/>
      <c r="Y969" s="48"/>
      <c r="Z969" s="48"/>
      <c r="AA969"/>
      <c r="AB969"/>
    </row>
    <row r="970" spans="1:28" ht="17.100000000000001" customHeight="1" x14ac:dyDescent="0.45">
      <c r="A970" s="291"/>
      <c r="B970" s="151"/>
      <c r="C970" s="141">
        <f t="shared" si="477"/>
        <v>7</v>
      </c>
      <c r="D970" s="19"/>
      <c r="E970" s="20"/>
      <c r="F970" s="21"/>
      <c r="G970" s="22"/>
      <c r="H970" s="87" t="str">
        <f t="shared" si="473"/>
        <v xml:space="preserve"> </v>
      </c>
      <c r="I970" s="22"/>
      <c r="J970" s="88" t="str">
        <f t="shared" si="474"/>
        <v xml:space="preserve"> </v>
      </c>
      <c r="K970" s="89" t="str">
        <f t="shared" si="475"/>
        <v xml:space="preserve"> </v>
      </c>
      <c r="L970" s="90" t="str">
        <f t="shared" si="476"/>
        <v xml:space="preserve"> </v>
      </c>
      <c r="M970" s="107"/>
      <c r="N970" s="108"/>
      <c r="O970" s="94"/>
      <c r="P970" s="48"/>
      <c r="Q970" s="48"/>
      <c r="R970" s="48"/>
      <c r="S970" s="48"/>
      <c r="T970" s="48"/>
      <c r="U970" s="48"/>
      <c r="V970" s="48"/>
      <c r="W970" s="48"/>
      <c r="X970" s="48"/>
      <c r="Y970" s="48"/>
      <c r="Z970" s="48"/>
      <c r="AA970"/>
      <c r="AB970"/>
    </row>
    <row r="971" spans="1:28" ht="17.100000000000001" customHeight="1" x14ac:dyDescent="0.45">
      <c r="A971" s="291"/>
      <c r="B971" s="151"/>
      <c r="C971" s="141">
        <f t="shared" si="477"/>
        <v>8</v>
      </c>
      <c r="D971" s="19"/>
      <c r="E971" s="20"/>
      <c r="F971" s="21"/>
      <c r="G971" s="22"/>
      <c r="H971" s="87" t="str">
        <f t="shared" si="473"/>
        <v xml:space="preserve"> </v>
      </c>
      <c r="I971" s="22"/>
      <c r="J971" s="88" t="str">
        <f t="shared" si="474"/>
        <v xml:space="preserve"> </v>
      </c>
      <c r="K971" s="89" t="str">
        <f t="shared" si="475"/>
        <v xml:space="preserve"> </v>
      </c>
      <c r="L971" s="90" t="str">
        <f t="shared" si="476"/>
        <v xml:space="preserve"> </v>
      </c>
      <c r="M971" s="107"/>
      <c r="N971" s="108"/>
      <c r="O971" s="94"/>
      <c r="P971" s="48"/>
      <c r="Q971" s="48"/>
      <c r="R971" s="48"/>
      <c r="S971" s="48"/>
      <c r="T971" s="48"/>
      <c r="U971" s="48"/>
      <c r="V971" s="48"/>
      <c r="W971" s="48"/>
      <c r="X971" s="48"/>
      <c r="Y971" s="48"/>
      <c r="Z971" s="48"/>
      <c r="AA971"/>
      <c r="AB971"/>
    </row>
    <row r="972" spans="1:28" ht="17.100000000000001" customHeight="1" x14ac:dyDescent="0.45">
      <c r="A972" s="291"/>
      <c r="B972" s="151"/>
      <c r="C972" s="141">
        <f t="shared" si="477"/>
        <v>9</v>
      </c>
      <c r="D972" s="19"/>
      <c r="E972" s="20"/>
      <c r="F972" s="21"/>
      <c r="G972" s="22"/>
      <c r="H972" s="87" t="str">
        <f t="shared" si="473"/>
        <v xml:space="preserve"> </v>
      </c>
      <c r="I972" s="22"/>
      <c r="J972" s="88" t="str">
        <f t="shared" si="474"/>
        <v xml:space="preserve"> </v>
      </c>
      <c r="K972" s="89" t="str">
        <f t="shared" si="475"/>
        <v xml:space="preserve"> </v>
      </c>
      <c r="L972" s="90" t="str">
        <f t="shared" si="476"/>
        <v xml:space="preserve"> </v>
      </c>
      <c r="M972" s="107"/>
      <c r="N972" s="108"/>
      <c r="O972" s="94"/>
      <c r="P972" s="48"/>
      <c r="Q972" s="48"/>
      <c r="R972" s="48"/>
      <c r="S972" s="48"/>
    </row>
    <row r="973" spans="1:28" ht="17.100000000000001" customHeight="1" thickBot="1" x14ac:dyDescent="0.5">
      <c r="A973" s="292"/>
      <c r="B973" s="152"/>
      <c r="C973" s="142">
        <f t="shared" si="477"/>
        <v>10</v>
      </c>
      <c r="D973" s="23"/>
      <c r="E973" s="24"/>
      <c r="F973" s="102"/>
      <c r="G973" s="25"/>
      <c r="H973" s="109" t="str">
        <f t="shared" si="473"/>
        <v xml:space="preserve"> </v>
      </c>
      <c r="I973" s="25"/>
      <c r="J973" s="110" t="str">
        <f t="shared" si="474"/>
        <v xml:space="preserve"> </v>
      </c>
      <c r="K973" s="95" t="str">
        <f t="shared" si="475"/>
        <v xml:space="preserve"> </v>
      </c>
      <c r="L973" s="111" t="str">
        <f t="shared" si="476"/>
        <v xml:space="preserve"> </v>
      </c>
      <c r="M973" s="96"/>
      <c r="N973" s="97"/>
      <c r="O973" s="98"/>
      <c r="P973" s="48"/>
      <c r="Q973" s="48"/>
      <c r="R973" s="48"/>
      <c r="S973" s="48"/>
    </row>
    <row r="974" spans="1:28" ht="55.9" thickBot="1" x14ac:dyDescent="0.5">
      <c r="A974" s="112" t="s">
        <v>65</v>
      </c>
      <c r="B974" s="113" t="s">
        <v>112</v>
      </c>
      <c r="C974" s="114" t="s">
        <v>79</v>
      </c>
      <c r="D974" s="114" t="s">
        <v>107</v>
      </c>
      <c r="E974" s="114" t="s">
        <v>211</v>
      </c>
      <c r="F974" s="114" t="s">
        <v>81</v>
      </c>
      <c r="G974" s="114" t="s">
        <v>32</v>
      </c>
      <c r="H974" s="114" t="s">
        <v>68</v>
      </c>
      <c r="I974" s="114" t="s">
        <v>44</v>
      </c>
      <c r="J974" s="114" t="s">
        <v>33</v>
      </c>
      <c r="K974" s="114" t="s">
        <v>34</v>
      </c>
      <c r="L974" s="114" t="s">
        <v>228</v>
      </c>
      <c r="M974" s="114" t="s">
        <v>229</v>
      </c>
      <c r="N974" s="114" t="s">
        <v>80</v>
      </c>
      <c r="O974" s="115" t="s">
        <v>69</v>
      </c>
      <c r="P974" s="48"/>
    </row>
    <row r="975" spans="1:28" ht="21" customHeight="1" x14ac:dyDescent="0.5">
      <c r="A975" s="49">
        <f>A962+1</f>
        <v>75</v>
      </c>
      <c r="B975" s="181"/>
      <c r="C975" s="174"/>
      <c r="D975" s="50" t="str">
        <f>IF(ISBLANK(C975)," ",C975/$K$8)</f>
        <v xml:space="preserve"> </v>
      </c>
      <c r="E975" s="17"/>
      <c r="F975" s="51" t="str">
        <f>IF((SUM(L977:L986))&gt;0,SUM(L977:L986)," ")</f>
        <v xml:space="preserve"> </v>
      </c>
      <c r="G975" s="17"/>
      <c r="H975" s="17"/>
      <c r="I975" s="17"/>
      <c r="J975" s="17"/>
      <c r="K975" s="18"/>
      <c r="L975" s="18"/>
      <c r="M975" s="52" t="str">
        <f>IF(ISBLANK(C975)," ",IF(SUM(D977:E986)+SUM(G975:H975)+SUM(J975:L975)&gt;(D975*$K$8*$G$8),(D975*$K$8*$G$8),SUM(D977:E986)+SUM(G975:H975)+SUM(J975:L975)))</f>
        <v xml:space="preserve"> </v>
      </c>
      <c r="N975" s="26"/>
      <c r="O975" s="99" t="str">
        <f>IF(ISBLANK(N975)," ",IF(M975="0,00","0,00",MIN(IF(SUM(750/$O$8*M975)&gt;750,750,SUM(750/$O$8*M975)),N975)))</f>
        <v xml:space="preserve"> </v>
      </c>
      <c r="P975" s="53"/>
    </row>
    <row r="976" spans="1:28" ht="86.1" customHeight="1" x14ac:dyDescent="0.45">
      <c r="A976" s="296" t="s">
        <v>109</v>
      </c>
      <c r="B976" s="146" t="s">
        <v>113</v>
      </c>
      <c r="C976" s="54" t="s">
        <v>115</v>
      </c>
      <c r="D976" s="55" t="s">
        <v>201</v>
      </c>
      <c r="E976" s="55" t="s">
        <v>31</v>
      </c>
      <c r="F976" s="55" t="s">
        <v>35</v>
      </c>
      <c r="G976" s="55" t="s">
        <v>110</v>
      </c>
      <c r="H976" s="55" t="s">
        <v>43</v>
      </c>
      <c r="I976" s="55" t="s">
        <v>82</v>
      </c>
      <c r="J976" s="55" t="s">
        <v>83</v>
      </c>
      <c r="K976" s="56" t="s">
        <v>84</v>
      </c>
      <c r="L976" s="187" t="s">
        <v>229</v>
      </c>
      <c r="M976" s="298" t="s">
        <v>66</v>
      </c>
      <c r="N976" s="299"/>
      <c r="O976" s="300"/>
      <c r="P976" s="48"/>
    </row>
    <row r="977" spans="1:28" ht="17.100000000000001" customHeight="1" x14ac:dyDescent="0.45">
      <c r="A977" s="296"/>
      <c r="B977" s="151"/>
      <c r="C977" s="139">
        <v>1</v>
      </c>
      <c r="D977" s="19"/>
      <c r="E977" s="20"/>
      <c r="F977" s="21"/>
      <c r="G977" s="22"/>
      <c r="H977" s="57" t="str">
        <f>IF(ISBLANK(G977)," ",(G977+1))</f>
        <v xml:space="preserve"> </v>
      </c>
      <c r="I977" s="22"/>
      <c r="J977" s="58" t="str">
        <f>IF(ISBLANK(I977)," ",DATEDIF(G977,I977,"d"))</f>
        <v xml:space="preserve"> </v>
      </c>
      <c r="K977" s="59" t="str">
        <f>IF(ISBLANK(G977)," ",(H977+29))</f>
        <v xml:space="preserve"> </v>
      </c>
      <c r="L977" s="60" t="str">
        <f>IF(ISBLANK(D977),IF(ISBLANK(E977)," ",D977+E977),D977+E977)</f>
        <v xml:space="preserve"> </v>
      </c>
      <c r="M977" s="61"/>
      <c r="N977" s="62"/>
      <c r="O977" s="63"/>
      <c r="P977" s="48"/>
      <c r="Q977" s="48"/>
      <c r="R977" s="48"/>
      <c r="S977" s="48"/>
      <c r="T977" s="48"/>
      <c r="U977" s="48"/>
      <c r="V977" s="48"/>
      <c r="W977" s="48"/>
      <c r="X977" s="48"/>
      <c r="Y977" s="48"/>
      <c r="Z977" s="48"/>
      <c r="AA977"/>
      <c r="AB977"/>
    </row>
    <row r="978" spans="1:28" ht="17.100000000000001" customHeight="1" x14ac:dyDescent="0.45">
      <c r="A978" s="296"/>
      <c r="B978" s="151"/>
      <c r="C978" s="139">
        <f t="shared" ref="C978:C986" si="478">C977+1</f>
        <v>2</v>
      </c>
      <c r="D978" s="19"/>
      <c r="E978" s="20"/>
      <c r="F978" s="21"/>
      <c r="G978" s="22"/>
      <c r="H978" s="57" t="str">
        <f t="shared" ref="H978:H986" si="479">IF(ISBLANK(G978)," ",(G978+1))</f>
        <v xml:space="preserve"> </v>
      </c>
      <c r="I978" s="22"/>
      <c r="J978" s="58" t="str">
        <f t="shared" ref="J978:J986" si="480">IF(ISBLANK(I978)," ",DATEDIF(G978,I978,"d"))</f>
        <v xml:space="preserve"> </v>
      </c>
      <c r="K978" s="59" t="str">
        <f>IF(ISBLANK(G978)," ",(H978+29))</f>
        <v xml:space="preserve"> </v>
      </c>
      <c r="L978" s="60" t="str">
        <f t="shared" ref="L978:L986" si="481">IF(ISBLANK(D978),IF(ISBLANK(E978)," ",D978+E978),D978+E978)</f>
        <v xml:space="preserve"> </v>
      </c>
      <c r="M978" s="100"/>
      <c r="N978" s="101"/>
      <c r="O978" s="64"/>
      <c r="P978" s="48"/>
      <c r="Q978" s="48"/>
      <c r="R978" s="48"/>
      <c r="S978" s="48"/>
      <c r="T978" s="48"/>
      <c r="U978" s="48"/>
      <c r="V978" s="48"/>
      <c r="W978" s="48"/>
      <c r="X978" s="48"/>
      <c r="Y978" s="48"/>
      <c r="Z978" s="48"/>
      <c r="AA978"/>
      <c r="AB978"/>
    </row>
    <row r="979" spans="1:28" ht="17.100000000000001" customHeight="1" x14ac:dyDescent="0.45">
      <c r="A979" s="296"/>
      <c r="B979" s="151"/>
      <c r="C979" s="139">
        <f t="shared" si="478"/>
        <v>3</v>
      </c>
      <c r="D979" s="19"/>
      <c r="E979" s="20"/>
      <c r="F979" s="21"/>
      <c r="G979" s="116"/>
      <c r="H979" s="57" t="str">
        <f t="shared" si="479"/>
        <v xml:space="preserve"> </v>
      </c>
      <c r="I979" s="22"/>
      <c r="J979" s="58" t="str">
        <f t="shared" si="480"/>
        <v xml:space="preserve"> </v>
      </c>
      <c r="K979" s="59" t="str">
        <f t="shared" ref="K979" si="482">IF(ISBLANK(G979)," ",(H979+29))</f>
        <v xml:space="preserve"> </v>
      </c>
      <c r="L979" s="60" t="str">
        <f t="shared" si="481"/>
        <v xml:space="preserve"> </v>
      </c>
      <c r="M979" s="100"/>
      <c r="N979" s="101"/>
      <c r="O979" s="64"/>
      <c r="P979" s="48"/>
      <c r="Q979" s="48"/>
      <c r="R979" s="48"/>
      <c r="S979" s="48"/>
      <c r="T979" s="48"/>
      <c r="U979" s="48"/>
      <c r="V979" s="48"/>
      <c r="W979" s="48"/>
      <c r="X979" s="48"/>
      <c r="Y979" s="48"/>
      <c r="Z979" s="48"/>
      <c r="AA979"/>
      <c r="AB979"/>
    </row>
    <row r="980" spans="1:28" ht="17.100000000000001" customHeight="1" x14ac:dyDescent="0.45">
      <c r="A980" s="296"/>
      <c r="B980" s="151"/>
      <c r="C980" s="139">
        <f t="shared" si="478"/>
        <v>4</v>
      </c>
      <c r="D980" s="19"/>
      <c r="E980" s="20"/>
      <c r="F980" s="21"/>
      <c r="G980" s="22"/>
      <c r="H980" s="57" t="str">
        <f t="shared" si="479"/>
        <v xml:space="preserve"> </v>
      </c>
      <c r="I980" s="22"/>
      <c r="J980" s="58" t="str">
        <f t="shared" si="480"/>
        <v xml:space="preserve"> </v>
      </c>
      <c r="K980" s="59" t="str">
        <f>IF(ISBLANK(G980)," ",(H980+29))</f>
        <v xml:space="preserve"> </v>
      </c>
      <c r="L980" s="60" t="str">
        <f t="shared" si="481"/>
        <v xml:space="preserve"> </v>
      </c>
      <c r="M980" s="100"/>
      <c r="N980" s="101"/>
      <c r="O980" s="64"/>
      <c r="P980" s="48"/>
      <c r="Q980" s="48"/>
      <c r="R980" s="48"/>
      <c r="S980" s="48"/>
      <c r="T980" s="48"/>
      <c r="U980" s="48"/>
      <c r="V980" s="48"/>
      <c r="W980" s="48"/>
      <c r="X980" s="48"/>
      <c r="Y980" s="48"/>
      <c r="Z980" s="48"/>
      <c r="AA980"/>
      <c r="AB980"/>
    </row>
    <row r="981" spans="1:28" ht="17.100000000000001" customHeight="1" x14ac:dyDescent="0.45">
      <c r="A981" s="296"/>
      <c r="B981" s="151"/>
      <c r="C981" s="139">
        <f t="shared" si="478"/>
        <v>5</v>
      </c>
      <c r="D981" s="19"/>
      <c r="E981" s="20"/>
      <c r="F981" s="21"/>
      <c r="G981" s="22"/>
      <c r="H981" s="57" t="str">
        <f t="shared" si="479"/>
        <v xml:space="preserve"> </v>
      </c>
      <c r="I981" s="22"/>
      <c r="J981" s="58" t="str">
        <f t="shared" si="480"/>
        <v xml:space="preserve"> </v>
      </c>
      <c r="K981" s="59" t="str">
        <f t="shared" ref="K981:K986" si="483">IF(ISBLANK(G981)," ",(H981+29))</f>
        <v xml:space="preserve"> </v>
      </c>
      <c r="L981" s="60" t="str">
        <f t="shared" si="481"/>
        <v xml:space="preserve"> </v>
      </c>
      <c r="M981" s="100"/>
      <c r="N981" s="101"/>
      <c r="O981" s="64"/>
      <c r="P981" s="48"/>
      <c r="Q981" s="48"/>
      <c r="R981" s="48"/>
      <c r="S981" s="48"/>
      <c r="T981" s="48"/>
      <c r="U981" s="48"/>
      <c r="V981" s="48"/>
      <c r="W981" s="48"/>
      <c r="X981" s="48"/>
      <c r="Y981" s="48"/>
      <c r="Z981" s="48"/>
      <c r="AA981"/>
      <c r="AB981"/>
    </row>
    <row r="982" spans="1:28" ht="17.100000000000001" customHeight="1" x14ac:dyDescent="0.45">
      <c r="A982" s="296"/>
      <c r="B982" s="151"/>
      <c r="C982" s="139">
        <f t="shared" si="478"/>
        <v>6</v>
      </c>
      <c r="D982" s="19"/>
      <c r="E982" s="20"/>
      <c r="F982" s="21"/>
      <c r="G982" s="22"/>
      <c r="H982" s="57" t="str">
        <f t="shared" si="479"/>
        <v xml:space="preserve"> </v>
      </c>
      <c r="I982" s="22"/>
      <c r="J982" s="58" t="str">
        <f t="shared" si="480"/>
        <v xml:space="preserve"> </v>
      </c>
      <c r="K982" s="59" t="str">
        <f t="shared" si="483"/>
        <v xml:space="preserve"> </v>
      </c>
      <c r="L982" s="60" t="str">
        <f t="shared" si="481"/>
        <v xml:space="preserve"> </v>
      </c>
      <c r="M982" s="100"/>
      <c r="N982" s="101"/>
      <c r="O982" s="64"/>
      <c r="P982" s="48"/>
      <c r="Q982" s="48"/>
      <c r="R982" s="48"/>
      <c r="S982" s="48"/>
      <c r="T982" s="48"/>
      <c r="U982" s="48"/>
      <c r="V982" s="48"/>
      <c r="W982" s="48"/>
      <c r="X982" s="48"/>
      <c r="Y982" s="48"/>
      <c r="Z982" s="48"/>
      <c r="AA982"/>
      <c r="AB982"/>
    </row>
    <row r="983" spans="1:28" ht="17.100000000000001" customHeight="1" x14ac:dyDescent="0.45">
      <c r="A983" s="296"/>
      <c r="B983" s="151"/>
      <c r="C983" s="139">
        <f t="shared" si="478"/>
        <v>7</v>
      </c>
      <c r="D983" s="19"/>
      <c r="E983" s="20"/>
      <c r="F983" s="21"/>
      <c r="G983" s="22"/>
      <c r="H983" s="57" t="str">
        <f t="shared" si="479"/>
        <v xml:space="preserve"> </v>
      </c>
      <c r="I983" s="22"/>
      <c r="J983" s="58" t="str">
        <f t="shared" si="480"/>
        <v xml:space="preserve"> </v>
      </c>
      <c r="K983" s="59" t="str">
        <f t="shared" si="483"/>
        <v xml:space="preserve"> </v>
      </c>
      <c r="L983" s="60" t="str">
        <f t="shared" si="481"/>
        <v xml:space="preserve"> </v>
      </c>
      <c r="M983" s="100"/>
      <c r="N983" s="101"/>
      <c r="O983" s="64"/>
      <c r="P983" s="48"/>
      <c r="Q983" s="48"/>
      <c r="R983" s="48"/>
      <c r="S983" s="48"/>
      <c r="T983" s="48"/>
      <c r="U983" s="48"/>
      <c r="V983" s="48"/>
      <c r="W983" s="48"/>
      <c r="X983" s="48"/>
      <c r="Y983" s="48"/>
      <c r="Z983" s="48"/>
      <c r="AA983"/>
      <c r="AB983"/>
    </row>
    <row r="984" spans="1:28" ht="17.100000000000001" customHeight="1" x14ac:dyDescent="0.45">
      <c r="A984" s="296"/>
      <c r="B984" s="151"/>
      <c r="C984" s="139">
        <f t="shared" si="478"/>
        <v>8</v>
      </c>
      <c r="D984" s="19"/>
      <c r="E984" s="20"/>
      <c r="F984" s="21"/>
      <c r="G984" s="22"/>
      <c r="H984" s="57" t="str">
        <f t="shared" si="479"/>
        <v xml:space="preserve"> </v>
      </c>
      <c r="I984" s="22"/>
      <c r="J984" s="58" t="str">
        <f t="shared" si="480"/>
        <v xml:space="preserve"> </v>
      </c>
      <c r="K984" s="59" t="str">
        <f t="shared" si="483"/>
        <v xml:space="preserve"> </v>
      </c>
      <c r="L984" s="60" t="str">
        <f t="shared" si="481"/>
        <v xml:space="preserve"> </v>
      </c>
      <c r="M984" s="100"/>
      <c r="N984" s="101"/>
      <c r="O984" s="64"/>
      <c r="P984" s="48"/>
      <c r="Q984" s="48"/>
      <c r="R984" s="48"/>
      <c r="S984" s="48"/>
      <c r="T984" s="48"/>
      <c r="U984" s="48"/>
      <c r="V984" s="48"/>
      <c r="W984" s="48"/>
      <c r="X984" s="48"/>
      <c r="Y984" s="48"/>
      <c r="Z984" s="48"/>
      <c r="AA984"/>
      <c r="AB984"/>
    </row>
    <row r="985" spans="1:28" ht="17.100000000000001" customHeight="1" x14ac:dyDescent="0.45">
      <c r="A985" s="296"/>
      <c r="B985" s="151"/>
      <c r="C985" s="139">
        <f t="shared" si="478"/>
        <v>9</v>
      </c>
      <c r="D985" s="19"/>
      <c r="E985" s="20"/>
      <c r="F985" s="21"/>
      <c r="G985" s="22"/>
      <c r="H985" s="57" t="str">
        <f t="shared" si="479"/>
        <v xml:space="preserve"> </v>
      </c>
      <c r="I985" s="22"/>
      <c r="J985" s="58" t="str">
        <f t="shared" si="480"/>
        <v xml:space="preserve"> </v>
      </c>
      <c r="K985" s="59" t="str">
        <f t="shared" si="483"/>
        <v xml:space="preserve"> </v>
      </c>
      <c r="L985" s="60" t="str">
        <f t="shared" si="481"/>
        <v xml:space="preserve"> </v>
      </c>
      <c r="M985" s="100"/>
      <c r="N985" s="101"/>
      <c r="O985" s="64"/>
      <c r="P985" s="48"/>
      <c r="Q985" s="48"/>
      <c r="R985" s="48"/>
      <c r="S985" s="48"/>
    </row>
    <row r="986" spans="1:28" ht="17.100000000000001" customHeight="1" thickBot="1" x14ac:dyDescent="0.5">
      <c r="A986" s="297"/>
      <c r="B986" s="152"/>
      <c r="C986" s="140">
        <f t="shared" si="478"/>
        <v>10</v>
      </c>
      <c r="D986" s="23"/>
      <c r="E986" s="24"/>
      <c r="F986" s="102"/>
      <c r="G986" s="25"/>
      <c r="H986" s="103" t="str">
        <f t="shared" si="479"/>
        <v xml:space="preserve"> </v>
      </c>
      <c r="I986" s="25"/>
      <c r="J986" s="104" t="str">
        <f t="shared" si="480"/>
        <v xml:space="preserve"> </v>
      </c>
      <c r="K986" s="65" t="str">
        <f t="shared" si="483"/>
        <v xml:space="preserve"> </v>
      </c>
      <c r="L986" s="105" t="str">
        <f t="shared" si="481"/>
        <v xml:space="preserve"> </v>
      </c>
      <c r="M986" s="66"/>
      <c r="N986" s="67"/>
      <c r="O986" s="68"/>
      <c r="P986" s="48"/>
      <c r="Q986" s="48"/>
      <c r="R986" s="48"/>
      <c r="S986" s="48"/>
    </row>
    <row r="987" spans="1:28" ht="55.9" thickBot="1" x14ac:dyDescent="0.5">
      <c r="A987" s="112" t="s">
        <v>65</v>
      </c>
      <c r="B987" s="113" t="s">
        <v>112</v>
      </c>
      <c r="C987" s="114" t="s">
        <v>79</v>
      </c>
      <c r="D987" s="114" t="s">
        <v>107</v>
      </c>
      <c r="E987" s="114" t="s">
        <v>211</v>
      </c>
      <c r="F987" s="114" t="s">
        <v>81</v>
      </c>
      <c r="G987" s="114" t="s">
        <v>32</v>
      </c>
      <c r="H987" s="114" t="s">
        <v>68</v>
      </c>
      <c r="I987" s="114" t="s">
        <v>44</v>
      </c>
      <c r="J987" s="114" t="s">
        <v>33</v>
      </c>
      <c r="K987" s="114" t="s">
        <v>34</v>
      </c>
      <c r="L987" s="114" t="s">
        <v>228</v>
      </c>
      <c r="M987" s="114" t="s">
        <v>229</v>
      </c>
      <c r="N987" s="114" t="s">
        <v>80</v>
      </c>
      <c r="O987" s="115" t="s">
        <v>69</v>
      </c>
      <c r="P987" s="48"/>
    </row>
    <row r="988" spans="1:28" ht="21" customHeight="1" x14ac:dyDescent="0.5">
      <c r="A988" s="81">
        <f>A975+1</f>
        <v>76</v>
      </c>
      <c r="B988" s="181"/>
      <c r="C988" s="174"/>
      <c r="D988" s="85" t="str">
        <f t="shared" ref="D988" si="484">IF(ISBLANK(C988)," ",C988/$K$8)</f>
        <v xml:space="preserve"> </v>
      </c>
      <c r="E988" s="17"/>
      <c r="F988" s="86" t="str">
        <f t="shared" ref="F988" si="485">IF((SUM(L990:L999))&gt;0,SUM(L990:L999)," ")</f>
        <v xml:space="preserve"> </v>
      </c>
      <c r="G988" s="17"/>
      <c r="H988" s="17"/>
      <c r="I988" s="17"/>
      <c r="J988" s="17"/>
      <c r="K988" s="18"/>
      <c r="L988" s="18"/>
      <c r="M988" s="52" t="str">
        <f>IF(ISBLANK(C988)," ",IF(SUM(D990:E999)+SUM(G988:H988)+SUM(J988:L988)&gt;(D988*$K$8*$G$8),(D988*$K$8*$G$8),SUM(D990:E999)+SUM(G988:H988)+SUM(J988:L988)))</f>
        <v xml:space="preserve"> </v>
      </c>
      <c r="N988" s="26"/>
      <c r="O988" s="106" t="str">
        <f>IF(ISBLANK(N988)," ",IF(M988="0,00","0,00",MIN(IF(SUM(750/$O$8*M988)&gt;750,750,SUM(750/$O$8*M988)),N988)))</f>
        <v xml:space="preserve"> </v>
      </c>
      <c r="P988" s="53"/>
    </row>
    <row r="989" spans="1:28" ht="86.1" customHeight="1" x14ac:dyDescent="0.45">
      <c r="A989" s="291" t="s">
        <v>109</v>
      </c>
      <c r="B989" s="120" t="s">
        <v>113</v>
      </c>
      <c r="C989" s="82" t="s">
        <v>115</v>
      </c>
      <c r="D989" s="83" t="s">
        <v>201</v>
      </c>
      <c r="E989" s="83" t="s">
        <v>31</v>
      </c>
      <c r="F989" s="83" t="s">
        <v>35</v>
      </c>
      <c r="G989" s="83" t="s">
        <v>110</v>
      </c>
      <c r="H989" s="83" t="s">
        <v>43</v>
      </c>
      <c r="I989" s="83" t="s">
        <v>82</v>
      </c>
      <c r="J989" s="83" t="s">
        <v>83</v>
      </c>
      <c r="K989" s="84" t="s">
        <v>84</v>
      </c>
      <c r="L989" s="188" t="s">
        <v>229</v>
      </c>
      <c r="M989" s="293" t="s">
        <v>66</v>
      </c>
      <c r="N989" s="294"/>
      <c r="O989" s="295"/>
      <c r="P989" s="48"/>
    </row>
    <row r="990" spans="1:28" ht="17.100000000000001" customHeight="1" x14ac:dyDescent="0.45">
      <c r="A990" s="291"/>
      <c r="B990" s="151"/>
      <c r="C990" s="141">
        <v>1</v>
      </c>
      <c r="D990" s="19"/>
      <c r="E990" s="20"/>
      <c r="F990" s="21"/>
      <c r="G990" s="22"/>
      <c r="H990" s="87" t="str">
        <f t="shared" ref="H990:H999" si="486">IF(ISBLANK(G990)," ",(G990+1))</f>
        <v xml:space="preserve"> </v>
      </c>
      <c r="I990" s="22"/>
      <c r="J990" s="88" t="str">
        <f t="shared" ref="J990:J999" si="487">IF(ISBLANK(I990)," ",DATEDIF(G990,I990,"d"))</f>
        <v xml:space="preserve"> </v>
      </c>
      <c r="K990" s="89" t="str">
        <f t="shared" ref="K990:K999" si="488">IF(ISBLANK(G990)," ",(H990+29))</f>
        <v xml:space="preserve"> </v>
      </c>
      <c r="L990" s="90" t="str">
        <f t="shared" ref="L990:L999" si="489">IF(ISBLANK(D990),IF(ISBLANK(E990)," ",D990+E990),D990+E990)</f>
        <v xml:space="preserve"> </v>
      </c>
      <c r="M990" s="91"/>
      <c r="N990" s="92"/>
      <c r="O990" s="93"/>
      <c r="P990" s="48"/>
      <c r="Q990" s="48"/>
      <c r="R990" s="48"/>
      <c r="S990" s="48"/>
      <c r="T990" s="48"/>
      <c r="U990" s="48"/>
      <c r="V990" s="48"/>
      <c r="W990" s="48"/>
      <c r="X990" s="48"/>
      <c r="Y990" s="48"/>
      <c r="Z990" s="48"/>
      <c r="AA990"/>
      <c r="AB990"/>
    </row>
    <row r="991" spans="1:28" ht="17.100000000000001" customHeight="1" x14ac:dyDescent="0.45">
      <c r="A991" s="291"/>
      <c r="B991" s="151"/>
      <c r="C991" s="141">
        <f t="shared" ref="C991:C999" si="490">C990+1</f>
        <v>2</v>
      </c>
      <c r="D991" s="19"/>
      <c r="E991" s="20"/>
      <c r="F991" s="21"/>
      <c r="G991" s="22"/>
      <c r="H991" s="87" t="str">
        <f t="shared" si="486"/>
        <v xml:space="preserve"> </v>
      </c>
      <c r="I991" s="22"/>
      <c r="J991" s="88" t="str">
        <f t="shared" si="487"/>
        <v xml:space="preserve"> </v>
      </c>
      <c r="K991" s="89" t="str">
        <f t="shared" si="488"/>
        <v xml:space="preserve"> </v>
      </c>
      <c r="L991" s="90" t="str">
        <f t="shared" si="489"/>
        <v xml:space="preserve"> </v>
      </c>
      <c r="M991" s="107"/>
      <c r="N991" s="108"/>
      <c r="O991" s="94"/>
      <c r="P991" s="48"/>
      <c r="Q991" s="48"/>
      <c r="R991" s="48"/>
      <c r="S991" s="48"/>
      <c r="T991" s="48"/>
      <c r="U991" s="48"/>
      <c r="V991" s="48"/>
      <c r="W991" s="48"/>
      <c r="X991" s="48"/>
      <c r="Y991" s="48"/>
      <c r="Z991" s="48"/>
      <c r="AA991"/>
      <c r="AB991"/>
    </row>
    <row r="992" spans="1:28" ht="17.100000000000001" customHeight="1" x14ac:dyDescent="0.45">
      <c r="A992" s="291"/>
      <c r="B992" s="151"/>
      <c r="C992" s="141">
        <f t="shared" si="490"/>
        <v>3</v>
      </c>
      <c r="D992" s="19"/>
      <c r="E992" s="20"/>
      <c r="F992" s="21"/>
      <c r="G992" s="22"/>
      <c r="H992" s="87" t="str">
        <f t="shared" si="486"/>
        <v xml:space="preserve"> </v>
      </c>
      <c r="I992" s="22"/>
      <c r="J992" s="88" t="str">
        <f t="shared" si="487"/>
        <v xml:space="preserve"> </v>
      </c>
      <c r="K992" s="89" t="str">
        <f t="shared" si="488"/>
        <v xml:space="preserve"> </v>
      </c>
      <c r="L992" s="90" t="str">
        <f t="shared" si="489"/>
        <v xml:space="preserve"> </v>
      </c>
      <c r="M992" s="107"/>
      <c r="N992" s="108"/>
      <c r="O992" s="94"/>
      <c r="P992" s="48"/>
      <c r="Q992" s="48"/>
      <c r="R992" s="48"/>
      <c r="S992" s="48"/>
      <c r="T992" s="48"/>
      <c r="U992" s="48"/>
      <c r="V992" s="48"/>
      <c r="W992" s="48"/>
      <c r="X992" s="48"/>
      <c r="Y992" s="48"/>
      <c r="Z992" s="48"/>
      <c r="AA992"/>
      <c r="AB992"/>
    </row>
    <row r="993" spans="1:28" ht="17.100000000000001" customHeight="1" x14ac:dyDescent="0.45">
      <c r="A993" s="291"/>
      <c r="B993" s="151"/>
      <c r="C993" s="141">
        <f t="shared" si="490"/>
        <v>4</v>
      </c>
      <c r="D993" s="19"/>
      <c r="E993" s="20"/>
      <c r="F993" s="21"/>
      <c r="G993" s="22"/>
      <c r="H993" s="87" t="str">
        <f t="shared" si="486"/>
        <v xml:space="preserve"> </v>
      </c>
      <c r="I993" s="22"/>
      <c r="J993" s="88" t="str">
        <f t="shared" si="487"/>
        <v xml:space="preserve"> </v>
      </c>
      <c r="K993" s="89" t="str">
        <f t="shared" si="488"/>
        <v xml:space="preserve"> </v>
      </c>
      <c r="L993" s="90" t="str">
        <f t="shared" si="489"/>
        <v xml:space="preserve"> </v>
      </c>
      <c r="M993" s="107"/>
      <c r="N993" s="108"/>
      <c r="O993" s="94"/>
      <c r="P993" s="48"/>
      <c r="Q993" s="48"/>
      <c r="R993" s="48"/>
      <c r="S993" s="48"/>
      <c r="T993" s="48"/>
      <c r="U993" s="48"/>
      <c r="V993" s="48"/>
      <c r="W993" s="48"/>
      <c r="X993" s="48"/>
      <c r="Y993" s="48"/>
      <c r="Z993" s="48"/>
      <c r="AA993"/>
      <c r="AB993"/>
    </row>
    <row r="994" spans="1:28" ht="17.100000000000001" customHeight="1" x14ac:dyDescent="0.45">
      <c r="A994" s="291"/>
      <c r="B994" s="151"/>
      <c r="C994" s="141">
        <f t="shared" si="490"/>
        <v>5</v>
      </c>
      <c r="D994" s="19"/>
      <c r="E994" s="20"/>
      <c r="F994" s="21"/>
      <c r="G994" s="22"/>
      <c r="H994" s="87" t="str">
        <f t="shared" si="486"/>
        <v xml:space="preserve"> </v>
      </c>
      <c r="I994" s="22"/>
      <c r="J994" s="88" t="str">
        <f t="shared" si="487"/>
        <v xml:space="preserve"> </v>
      </c>
      <c r="K994" s="89" t="str">
        <f t="shared" si="488"/>
        <v xml:space="preserve"> </v>
      </c>
      <c r="L994" s="90" t="str">
        <f t="shared" si="489"/>
        <v xml:space="preserve"> </v>
      </c>
      <c r="M994" s="107"/>
      <c r="N994" s="108"/>
      <c r="O994" s="94"/>
      <c r="P994" s="48"/>
      <c r="Q994" s="48"/>
      <c r="R994" s="48"/>
      <c r="S994" s="48"/>
      <c r="T994" s="48"/>
      <c r="U994" s="48"/>
      <c r="V994" s="48"/>
      <c r="W994" s="48"/>
      <c r="X994" s="48"/>
      <c r="Y994" s="48"/>
      <c r="Z994" s="48"/>
      <c r="AA994"/>
      <c r="AB994"/>
    </row>
    <row r="995" spans="1:28" ht="17.100000000000001" customHeight="1" x14ac:dyDescent="0.45">
      <c r="A995" s="291"/>
      <c r="B995" s="151"/>
      <c r="C995" s="141">
        <f t="shared" si="490"/>
        <v>6</v>
      </c>
      <c r="D995" s="19"/>
      <c r="E995" s="20"/>
      <c r="F995" s="21"/>
      <c r="G995" s="22"/>
      <c r="H995" s="87" t="str">
        <f t="shared" si="486"/>
        <v xml:space="preserve"> </v>
      </c>
      <c r="I995" s="22"/>
      <c r="J995" s="88" t="str">
        <f t="shared" si="487"/>
        <v xml:space="preserve"> </v>
      </c>
      <c r="K995" s="89" t="str">
        <f t="shared" si="488"/>
        <v xml:space="preserve"> </v>
      </c>
      <c r="L995" s="90" t="str">
        <f t="shared" si="489"/>
        <v xml:space="preserve"> </v>
      </c>
      <c r="M995" s="107"/>
      <c r="N995" s="108"/>
      <c r="O995" s="94"/>
      <c r="P995" s="48"/>
      <c r="Q995" s="48"/>
      <c r="R995" s="48"/>
      <c r="S995" s="48"/>
      <c r="T995" s="48"/>
      <c r="U995" s="48"/>
      <c r="V995" s="48"/>
      <c r="W995" s="48"/>
      <c r="X995" s="48"/>
      <c r="Y995" s="48"/>
      <c r="Z995" s="48"/>
      <c r="AA995"/>
      <c r="AB995"/>
    </row>
    <row r="996" spans="1:28" ht="17.100000000000001" customHeight="1" x14ac:dyDescent="0.45">
      <c r="A996" s="291"/>
      <c r="B996" s="151"/>
      <c r="C996" s="141">
        <f t="shared" si="490"/>
        <v>7</v>
      </c>
      <c r="D996" s="19"/>
      <c r="E996" s="20"/>
      <c r="F996" s="21"/>
      <c r="G996" s="22"/>
      <c r="H996" s="87" t="str">
        <f t="shared" si="486"/>
        <v xml:space="preserve"> </v>
      </c>
      <c r="I996" s="22"/>
      <c r="J996" s="88" t="str">
        <f t="shared" si="487"/>
        <v xml:space="preserve"> </v>
      </c>
      <c r="K996" s="89" t="str">
        <f t="shared" si="488"/>
        <v xml:space="preserve"> </v>
      </c>
      <c r="L996" s="90" t="str">
        <f t="shared" si="489"/>
        <v xml:space="preserve"> </v>
      </c>
      <c r="M996" s="107"/>
      <c r="N996" s="108"/>
      <c r="O996" s="94"/>
      <c r="P996" s="48"/>
      <c r="Q996" s="48"/>
      <c r="R996" s="48"/>
      <c r="S996" s="48"/>
      <c r="T996" s="48"/>
      <c r="U996" s="48"/>
      <c r="V996" s="48"/>
      <c r="W996" s="48"/>
      <c r="X996" s="48"/>
      <c r="Y996" s="48"/>
      <c r="Z996" s="48"/>
      <c r="AA996"/>
      <c r="AB996"/>
    </row>
    <row r="997" spans="1:28" ht="17.100000000000001" customHeight="1" x14ac:dyDescent="0.45">
      <c r="A997" s="291"/>
      <c r="B997" s="151"/>
      <c r="C997" s="141">
        <f t="shared" si="490"/>
        <v>8</v>
      </c>
      <c r="D997" s="19"/>
      <c r="E997" s="20"/>
      <c r="F997" s="21"/>
      <c r="G997" s="22"/>
      <c r="H997" s="87" t="str">
        <f t="shared" si="486"/>
        <v xml:space="preserve"> </v>
      </c>
      <c r="I997" s="22"/>
      <c r="J997" s="88" t="str">
        <f t="shared" si="487"/>
        <v xml:space="preserve"> </v>
      </c>
      <c r="K997" s="89" t="str">
        <f t="shared" si="488"/>
        <v xml:space="preserve"> </v>
      </c>
      <c r="L997" s="90" t="str">
        <f t="shared" si="489"/>
        <v xml:space="preserve"> </v>
      </c>
      <c r="M997" s="107"/>
      <c r="N997" s="108"/>
      <c r="O997" s="94"/>
      <c r="P997" s="48"/>
      <c r="Q997" s="48"/>
      <c r="R997" s="48"/>
      <c r="S997" s="48"/>
      <c r="T997" s="48"/>
      <c r="U997" s="48"/>
      <c r="V997" s="48"/>
      <c r="W997" s="48"/>
      <c r="X997" s="48"/>
      <c r="Y997" s="48"/>
      <c r="Z997" s="48"/>
      <c r="AA997"/>
      <c r="AB997"/>
    </row>
    <row r="998" spans="1:28" ht="17.100000000000001" customHeight="1" x14ac:dyDescent="0.45">
      <c r="A998" s="291"/>
      <c r="B998" s="151"/>
      <c r="C998" s="141">
        <f t="shared" si="490"/>
        <v>9</v>
      </c>
      <c r="D998" s="19"/>
      <c r="E998" s="20"/>
      <c r="F998" s="21"/>
      <c r="G998" s="22"/>
      <c r="H998" s="87" t="str">
        <f t="shared" si="486"/>
        <v xml:space="preserve"> </v>
      </c>
      <c r="I998" s="22"/>
      <c r="J998" s="88" t="str">
        <f t="shared" si="487"/>
        <v xml:space="preserve"> </v>
      </c>
      <c r="K998" s="89" t="str">
        <f t="shared" si="488"/>
        <v xml:space="preserve"> </v>
      </c>
      <c r="L998" s="90" t="str">
        <f t="shared" si="489"/>
        <v xml:space="preserve"> </v>
      </c>
      <c r="M998" s="107"/>
      <c r="N998" s="108"/>
      <c r="O998" s="94"/>
      <c r="P998" s="48"/>
      <c r="Q998" s="48"/>
      <c r="R998" s="48"/>
      <c r="S998" s="48"/>
    </row>
    <row r="999" spans="1:28" ht="17.100000000000001" customHeight="1" thickBot="1" x14ac:dyDescent="0.5">
      <c r="A999" s="292"/>
      <c r="B999" s="152"/>
      <c r="C999" s="142">
        <f t="shared" si="490"/>
        <v>10</v>
      </c>
      <c r="D999" s="23"/>
      <c r="E999" s="24"/>
      <c r="F999" s="102"/>
      <c r="G999" s="25"/>
      <c r="H999" s="109" t="str">
        <f t="shared" si="486"/>
        <v xml:space="preserve"> </v>
      </c>
      <c r="I999" s="25"/>
      <c r="J999" s="110" t="str">
        <f t="shared" si="487"/>
        <v xml:space="preserve"> </v>
      </c>
      <c r="K999" s="95" t="str">
        <f t="shared" si="488"/>
        <v xml:space="preserve"> </v>
      </c>
      <c r="L999" s="111" t="str">
        <f t="shared" si="489"/>
        <v xml:space="preserve"> </v>
      </c>
      <c r="M999" s="96"/>
      <c r="N999" s="97"/>
      <c r="O999" s="98"/>
      <c r="P999" s="48"/>
      <c r="Q999" s="48"/>
      <c r="R999" s="48"/>
      <c r="S999" s="48"/>
    </row>
    <row r="1000" spans="1:28" ht="55.9" thickBot="1" x14ac:dyDescent="0.5">
      <c r="A1000" s="112" t="s">
        <v>65</v>
      </c>
      <c r="B1000" s="113" t="s">
        <v>112</v>
      </c>
      <c r="C1000" s="114" t="s">
        <v>79</v>
      </c>
      <c r="D1000" s="114" t="s">
        <v>107</v>
      </c>
      <c r="E1000" s="114" t="s">
        <v>211</v>
      </c>
      <c r="F1000" s="114" t="s">
        <v>81</v>
      </c>
      <c r="G1000" s="114" t="s">
        <v>32</v>
      </c>
      <c r="H1000" s="114" t="s">
        <v>68</v>
      </c>
      <c r="I1000" s="114" t="s">
        <v>44</v>
      </c>
      <c r="J1000" s="114" t="s">
        <v>33</v>
      </c>
      <c r="K1000" s="114" t="s">
        <v>34</v>
      </c>
      <c r="L1000" s="114" t="s">
        <v>228</v>
      </c>
      <c r="M1000" s="114" t="s">
        <v>229</v>
      </c>
      <c r="N1000" s="114" t="s">
        <v>80</v>
      </c>
      <c r="O1000" s="115" t="s">
        <v>69</v>
      </c>
      <c r="P1000" s="48"/>
    </row>
    <row r="1001" spans="1:28" ht="21" customHeight="1" x14ac:dyDescent="0.5">
      <c r="A1001" s="49">
        <f>A988+1</f>
        <v>77</v>
      </c>
      <c r="B1001" s="181"/>
      <c r="C1001" s="174"/>
      <c r="D1001" s="50" t="str">
        <f>IF(ISBLANK(C1001)," ",C1001/$K$8)</f>
        <v xml:space="preserve"> </v>
      </c>
      <c r="E1001" s="17"/>
      <c r="F1001" s="51" t="str">
        <f>IF((SUM(L1003:L1012))&gt;0,SUM(L1003:L1012)," ")</f>
        <v xml:space="preserve"> </v>
      </c>
      <c r="G1001" s="17"/>
      <c r="H1001" s="17"/>
      <c r="I1001" s="17"/>
      <c r="J1001" s="17"/>
      <c r="K1001" s="18"/>
      <c r="L1001" s="18"/>
      <c r="M1001" s="52" t="str">
        <f>IF(ISBLANK(C1001)," ",IF(SUM(D1003:E1012)+SUM(G1001:H1001)+SUM(J1001:L1001)&gt;(D1001*$K$8*$G$8),(D1001*$K$8*$G$8),SUM(D1003:E1012)+SUM(G1001:H1001)+SUM(J1001:L1001)))</f>
        <v xml:space="preserve"> </v>
      </c>
      <c r="N1001" s="26"/>
      <c r="O1001" s="99" t="str">
        <f>IF(ISBLANK(N1001)," ",IF(M1001="0,00","0,00",MIN(IF(SUM(750/$O$8*M1001)&gt;750,750,SUM(750/$O$8*M1001)),N1001)))</f>
        <v xml:space="preserve"> </v>
      </c>
      <c r="P1001" s="53"/>
    </row>
    <row r="1002" spans="1:28" ht="86.1" customHeight="1" x14ac:dyDescent="0.45">
      <c r="A1002" s="296" t="s">
        <v>109</v>
      </c>
      <c r="B1002" s="146" t="s">
        <v>113</v>
      </c>
      <c r="C1002" s="54" t="s">
        <v>115</v>
      </c>
      <c r="D1002" s="55" t="s">
        <v>201</v>
      </c>
      <c r="E1002" s="55" t="s">
        <v>31</v>
      </c>
      <c r="F1002" s="55" t="s">
        <v>35</v>
      </c>
      <c r="G1002" s="55" t="s">
        <v>110</v>
      </c>
      <c r="H1002" s="55" t="s">
        <v>43</v>
      </c>
      <c r="I1002" s="55" t="s">
        <v>82</v>
      </c>
      <c r="J1002" s="55" t="s">
        <v>83</v>
      </c>
      <c r="K1002" s="56" t="s">
        <v>84</v>
      </c>
      <c r="L1002" s="187" t="s">
        <v>229</v>
      </c>
      <c r="M1002" s="298" t="s">
        <v>66</v>
      </c>
      <c r="N1002" s="299"/>
      <c r="O1002" s="300"/>
      <c r="P1002" s="48"/>
    </row>
    <row r="1003" spans="1:28" ht="17.100000000000001" customHeight="1" x14ac:dyDescent="0.45">
      <c r="A1003" s="296"/>
      <c r="B1003" s="151"/>
      <c r="C1003" s="139">
        <v>1</v>
      </c>
      <c r="D1003" s="19"/>
      <c r="E1003" s="20"/>
      <c r="F1003" s="21"/>
      <c r="G1003" s="22"/>
      <c r="H1003" s="57" t="str">
        <f>IF(ISBLANK(G1003)," ",(G1003+1))</f>
        <v xml:space="preserve"> </v>
      </c>
      <c r="I1003" s="22"/>
      <c r="J1003" s="58" t="str">
        <f>IF(ISBLANK(I1003)," ",DATEDIF(G1003,I1003,"d"))</f>
        <v xml:space="preserve"> </v>
      </c>
      <c r="K1003" s="59" t="str">
        <f>IF(ISBLANK(G1003)," ",(H1003+29))</f>
        <v xml:space="preserve"> </v>
      </c>
      <c r="L1003" s="60" t="str">
        <f>IF(ISBLANK(D1003),IF(ISBLANK(E1003)," ",D1003+E1003),D1003+E1003)</f>
        <v xml:space="preserve"> </v>
      </c>
      <c r="M1003" s="61"/>
      <c r="N1003" s="62"/>
      <c r="O1003" s="63"/>
      <c r="P1003" s="48"/>
      <c r="Q1003" s="48"/>
      <c r="R1003" s="48"/>
      <c r="S1003" s="48"/>
      <c r="T1003" s="48"/>
      <c r="U1003" s="48"/>
      <c r="V1003" s="48"/>
      <c r="W1003" s="48"/>
      <c r="X1003" s="48"/>
      <c r="Y1003" s="48"/>
      <c r="Z1003" s="48"/>
      <c r="AA1003"/>
      <c r="AB1003"/>
    </row>
    <row r="1004" spans="1:28" ht="17.100000000000001" customHeight="1" x14ac:dyDescent="0.45">
      <c r="A1004" s="296"/>
      <c r="B1004" s="151"/>
      <c r="C1004" s="139">
        <f t="shared" ref="C1004:C1012" si="491">C1003+1</f>
        <v>2</v>
      </c>
      <c r="D1004" s="19"/>
      <c r="E1004" s="20"/>
      <c r="F1004" s="21"/>
      <c r="G1004" s="22"/>
      <c r="H1004" s="57" t="str">
        <f t="shared" ref="H1004:H1012" si="492">IF(ISBLANK(G1004)," ",(G1004+1))</f>
        <v xml:space="preserve"> </v>
      </c>
      <c r="I1004" s="22"/>
      <c r="J1004" s="58" t="str">
        <f t="shared" ref="J1004:J1012" si="493">IF(ISBLANK(I1004)," ",DATEDIF(G1004,I1004,"d"))</f>
        <v xml:space="preserve"> </v>
      </c>
      <c r="K1004" s="59" t="str">
        <f>IF(ISBLANK(G1004)," ",(H1004+29))</f>
        <v xml:space="preserve"> </v>
      </c>
      <c r="L1004" s="60" t="str">
        <f t="shared" ref="L1004:L1012" si="494">IF(ISBLANK(D1004),IF(ISBLANK(E1004)," ",D1004+E1004),D1004+E1004)</f>
        <v xml:space="preserve"> </v>
      </c>
      <c r="M1004" s="100"/>
      <c r="N1004" s="101"/>
      <c r="O1004" s="64"/>
      <c r="P1004" s="48"/>
      <c r="Q1004" s="48"/>
      <c r="R1004" s="48"/>
      <c r="S1004" s="48"/>
      <c r="T1004" s="48"/>
      <c r="U1004" s="48"/>
      <c r="V1004" s="48"/>
      <c r="W1004" s="48"/>
      <c r="X1004" s="48"/>
      <c r="Y1004" s="48"/>
      <c r="Z1004" s="48"/>
      <c r="AA1004"/>
      <c r="AB1004"/>
    </row>
    <row r="1005" spans="1:28" ht="17.100000000000001" customHeight="1" x14ac:dyDescent="0.45">
      <c r="A1005" s="296"/>
      <c r="B1005" s="151"/>
      <c r="C1005" s="139">
        <f t="shared" si="491"/>
        <v>3</v>
      </c>
      <c r="D1005" s="19"/>
      <c r="E1005" s="20"/>
      <c r="F1005" s="21"/>
      <c r="G1005" s="116"/>
      <c r="H1005" s="57" t="str">
        <f t="shared" si="492"/>
        <v xml:space="preserve"> </v>
      </c>
      <c r="I1005" s="22"/>
      <c r="J1005" s="58" t="str">
        <f t="shared" si="493"/>
        <v xml:space="preserve"> </v>
      </c>
      <c r="K1005" s="59" t="str">
        <f t="shared" ref="K1005" si="495">IF(ISBLANK(G1005)," ",(H1005+29))</f>
        <v xml:space="preserve"> </v>
      </c>
      <c r="L1005" s="60" t="str">
        <f t="shared" si="494"/>
        <v xml:space="preserve"> </v>
      </c>
      <c r="M1005" s="100"/>
      <c r="N1005" s="101"/>
      <c r="O1005" s="64"/>
      <c r="P1005" s="48"/>
      <c r="Q1005" s="48"/>
      <c r="R1005" s="48"/>
      <c r="S1005" s="48"/>
      <c r="T1005" s="48"/>
      <c r="U1005" s="48"/>
      <c r="V1005" s="48"/>
      <c r="W1005" s="48"/>
      <c r="X1005" s="48"/>
      <c r="Y1005" s="48"/>
      <c r="Z1005" s="48"/>
      <c r="AA1005"/>
      <c r="AB1005"/>
    </row>
    <row r="1006" spans="1:28" ht="17.100000000000001" customHeight="1" x14ac:dyDescent="0.45">
      <c r="A1006" s="296"/>
      <c r="B1006" s="151"/>
      <c r="C1006" s="139">
        <f t="shared" si="491"/>
        <v>4</v>
      </c>
      <c r="D1006" s="19"/>
      <c r="E1006" s="20"/>
      <c r="F1006" s="21"/>
      <c r="G1006" s="22"/>
      <c r="H1006" s="57" t="str">
        <f t="shared" si="492"/>
        <v xml:space="preserve"> </v>
      </c>
      <c r="I1006" s="22"/>
      <c r="J1006" s="58" t="str">
        <f t="shared" si="493"/>
        <v xml:space="preserve"> </v>
      </c>
      <c r="K1006" s="59" t="str">
        <f>IF(ISBLANK(G1006)," ",(H1006+29))</f>
        <v xml:space="preserve"> </v>
      </c>
      <c r="L1006" s="60" t="str">
        <f t="shared" si="494"/>
        <v xml:space="preserve"> </v>
      </c>
      <c r="M1006" s="100"/>
      <c r="N1006" s="101"/>
      <c r="O1006" s="64"/>
      <c r="P1006" s="48"/>
      <c r="Q1006" s="48"/>
      <c r="R1006" s="48"/>
      <c r="S1006" s="48"/>
      <c r="T1006" s="48"/>
      <c r="U1006" s="48"/>
      <c r="V1006" s="48"/>
      <c r="W1006" s="48"/>
      <c r="X1006" s="48"/>
      <c r="Y1006" s="48"/>
      <c r="Z1006" s="48"/>
      <c r="AA1006"/>
      <c r="AB1006"/>
    </row>
    <row r="1007" spans="1:28" ht="17.100000000000001" customHeight="1" x14ac:dyDescent="0.45">
      <c r="A1007" s="296"/>
      <c r="B1007" s="151"/>
      <c r="C1007" s="139">
        <f t="shared" si="491"/>
        <v>5</v>
      </c>
      <c r="D1007" s="19"/>
      <c r="E1007" s="20"/>
      <c r="F1007" s="21"/>
      <c r="G1007" s="22"/>
      <c r="H1007" s="57" t="str">
        <f t="shared" si="492"/>
        <v xml:space="preserve"> </v>
      </c>
      <c r="I1007" s="22"/>
      <c r="J1007" s="58" t="str">
        <f t="shared" si="493"/>
        <v xml:space="preserve"> </v>
      </c>
      <c r="K1007" s="59" t="str">
        <f t="shared" ref="K1007:K1012" si="496">IF(ISBLANK(G1007)," ",(H1007+29))</f>
        <v xml:space="preserve"> </v>
      </c>
      <c r="L1007" s="60" t="str">
        <f t="shared" si="494"/>
        <v xml:space="preserve"> </v>
      </c>
      <c r="M1007" s="100"/>
      <c r="N1007" s="101"/>
      <c r="O1007" s="64"/>
      <c r="P1007" s="48"/>
      <c r="Q1007" s="48"/>
      <c r="R1007" s="48"/>
      <c r="S1007" s="48"/>
      <c r="T1007" s="48"/>
      <c r="U1007" s="48"/>
      <c r="V1007" s="48"/>
      <c r="W1007" s="48"/>
      <c r="X1007" s="48"/>
      <c r="Y1007" s="48"/>
      <c r="Z1007" s="48"/>
      <c r="AA1007"/>
      <c r="AB1007"/>
    </row>
    <row r="1008" spans="1:28" ht="17.100000000000001" customHeight="1" x14ac:dyDescent="0.45">
      <c r="A1008" s="296"/>
      <c r="B1008" s="151"/>
      <c r="C1008" s="139">
        <f t="shared" si="491"/>
        <v>6</v>
      </c>
      <c r="D1008" s="19"/>
      <c r="E1008" s="20"/>
      <c r="F1008" s="21"/>
      <c r="G1008" s="22"/>
      <c r="H1008" s="57" t="str">
        <f t="shared" si="492"/>
        <v xml:space="preserve"> </v>
      </c>
      <c r="I1008" s="22"/>
      <c r="J1008" s="58" t="str">
        <f t="shared" si="493"/>
        <v xml:space="preserve"> </v>
      </c>
      <c r="K1008" s="59" t="str">
        <f t="shared" si="496"/>
        <v xml:space="preserve"> </v>
      </c>
      <c r="L1008" s="60" t="str">
        <f t="shared" si="494"/>
        <v xml:space="preserve"> </v>
      </c>
      <c r="M1008" s="100"/>
      <c r="N1008" s="101"/>
      <c r="O1008" s="64"/>
      <c r="P1008" s="48"/>
      <c r="Q1008" s="48"/>
      <c r="R1008" s="48"/>
      <c r="S1008" s="48"/>
      <c r="T1008" s="48"/>
      <c r="U1008" s="48"/>
      <c r="V1008" s="48"/>
      <c r="W1008" s="48"/>
      <c r="X1008" s="48"/>
      <c r="Y1008" s="48"/>
      <c r="Z1008" s="48"/>
      <c r="AA1008"/>
      <c r="AB1008"/>
    </row>
    <row r="1009" spans="1:28" ht="17.100000000000001" customHeight="1" x14ac:dyDescent="0.45">
      <c r="A1009" s="296"/>
      <c r="B1009" s="151"/>
      <c r="C1009" s="139">
        <f t="shared" si="491"/>
        <v>7</v>
      </c>
      <c r="D1009" s="19"/>
      <c r="E1009" s="20"/>
      <c r="F1009" s="21"/>
      <c r="G1009" s="22"/>
      <c r="H1009" s="57" t="str">
        <f t="shared" si="492"/>
        <v xml:space="preserve"> </v>
      </c>
      <c r="I1009" s="22"/>
      <c r="J1009" s="58" t="str">
        <f t="shared" si="493"/>
        <v xml:space="preserve"> </v>
      </c>
      <c r="K1009" s="59" t="str">
        <f t="shared" si="496"/>
        <v xml:space="preserve"> </v>
      </c>
      <c r="L1009" s="60" t="str">
        <f t="shared" si="494"/>
        <v xml:space="preserve"> </v>
      </c>
      <c r="M1009" s="100"/>
      <c r="N1009" s="101"/>
      <c r="O1009" s="64"/>
      <c r="P1009" s="48"/>
      <c r="Q1009" s="48"/>
      <c r="R1009" s="48"/>
      <c r="S1009" s="48"/>
      <c r="T1009" s="48"/>
      <c r="U1009" s="48"/>
      <c r="V1009" s="48"/>
      <c r="W1009" s="48"/>
      <c r="X1009" s="48"/>
      <c r="Y1009" s="48"/>
      <c r="Z1009" s="48"/>
      <c r="AA1009"/>
      <c r="AB1009"/>
    </row>
    <row r="1010" spans="1:28" ht="17.100000000000001" customHeight="1" x14ac:dyDescent="0.45">
      <c r="A1010" s="296"/>
      <c r="B1010" s="151"/>
      <c r="C1010" s="139">
        <f t="shared" si="491"/>
        <v>8</v>
      </c>
      <c r="D1010" s="19"/>
      <c r="E1010" s="20"/>
      <c r="F1010" s="21"/>
      <c r="G1010" s="22"/>
      <c r="H1010" s="57" t="str">
        <f t="shared" si="492"/>
        <v xml:space="preserve"> </v>
      </c>
      <c r="I1010" s="22"/>
      <c r="J1010" s="58" t="str">
        <f t="shared" si="493"/>
        <v xml:space="preserve"> </v>
      </c>
      <c r="K1010" s="59" t="str">
        <f t="shared" si="496"/>
        <v xml:space="preserve"> </v>
      </c>
      <c r="L1010" s="60" t="str">
        <f t="shared" si="494"/>
        <v xml:space="preserve"> </v>
      </c>
      <c r="M1010" s="100"/>
      <c r="N1010" s="101"/>
      <c r="O1010" s="64"/>
      <c r="P1010" s="48"/>
      <c r="Q1010" s="48"/>
      <c r="R1010" s="48"/>
      <c r="S1010" s="48"/>
      <c r="T1010" s="48"/>
      <c r="U1010" s="48"/>
      <c r="V1010" s="48"/>
      <c r="W1010" s="48"/>
      <c r="X1010" s="48"/>
      <c r="Y1010" s="48"/>
      <c r="Z1010" s="48"/>
      <c r="AA1010"/>
      <c r="AB1010"/>
    </row>
    <row r="1011" spans="1:28" ht="17.100000000000001" customHeight="1" x14ac:dyDescent="0.45">
      <c r="A1011" s="296"/>
      <c r="B1011" s="151"/>
      <c r="C1011" s="139">
        <f t="shared" si="491"/>
        <v>9</v>
      </c>
      <c r="D1011" s="19"/>
      <c r="E1011" s="20"/>
      <c r="F1011" s="21"/>
      <c r="G1011" s="22"/>
      <c r="H1011" s="57" t="str">
        <f t="shared" si="492"/>
        <v xml:space="preserve"> </v>
      </c>
      <c r="I1011" s="22"/>
      <c r="J1011" s="58" t="str">
        <f t="shared" si="493"/>
        <v xml:space="preserve"> </v>
      </c>
      <c r="K1011" s="59" t="str">
        <f t="shared" si="496"/>
        <v xml:space="preserve"> </v>
      </c>
      <c r="L1011" s="60" t="str">
        <f t="shared" si="494"/>
        <v xml:space="preserve"> </v>
      </c>
      <c r="M1011" s="100"/>
      <c r="N1011" s="101"/>
      <c r="O1011" s="64"/>
      <c r="P1011" s="48"/>
      <c r="Q1011" s="48"/>
      <c r="R1011" s="48"/>
      <c r="S1011" s="48"/>
    </row>
    <row r="1012" spans="1:28" ht="17.100000000000001" customHeight="1" thickBot="1" x14ac:dyDescent="0.5">
      <c r="A1012" s="297"/>
      <c r="B1012" s="152"/>
      <c r="C1012" s="140">
        <f t="shared" si="491"/>
        <v>10</v>
      </c>
      <c r="D1012" s="23"/>
      <c r="E1012" s="24"/>
      <c r="F1012" s="102"/>
      <c r="G1012" s="25"/>
      <c r="H1012" s="103" t="str">
        <f t="shared" si="492"/>
        <v xml:space="preserve"> </v>
      </c>
      <c r="I1012" s="25"/>
      <c r="J1012" s="104" t="str">
        <f t="shared" si="493"/>
        <v xml:space="preserve"> </v>
      </c>
      <c r="K1012" s="65" t="str">
        <f t="shared" si="496"/>
        <v xml:space="preserve"> </v>
      </c>
      <c r="L1012" s="105" t="str">
        <f t="shared" si="494"/>
        <v xml:space="preserve"> </v>
      </c>
      <c r="M1012" s="66"/>
      <c r="N1012" s="67"/>
      <c r="O1012" s="68"/>
      <c r="P1012" s="48"/>
      <c r="Q1012" s="48"/>
      <c r="R1012" s="48"/>
      <c r="S1012" s="48"/>
    </row>
    <row r="1013" spans="1:28" ht="55.9" thickBot="1" x14ac:dyDescent="0.5">
      <c r="A1013" s="112" t="s">
        <v>65</v>
      </c>
      <c r="B1013" s="113" t="s">
        <v>112</v>
      </c>
      <c r="C1013" s="114" t="s">
        <v>79</v>
      </c>
      <c r="D1013" s="114" t="s">
        <v>107</v>
      </c>
      <c r="E1013" s="114" t="s">
        <v>211</v>
      </c>
      <c r="F1013" s="114" t="s">
        <v>81</v>
      </c>
      <c r="G1013" s="114" t="s">
        <v>32</v>
      </c>
      <c r="H1013" s="114" t="s">
        <v>68</v>
      </c>
      <c r="I1013" s="114" t="s">
        <v>44</v>
      </c>
      <c r="J1013" s="114" t="s">
        <v>33</v>
      </c>
      <c r="K1013" s="114" t="s">
        <v>34</v>
      </c>
      <c r="L1013" s="114" t="s">
        <v>228</v>
      </c>
      <c r="M1013" s="114" t="s">
        <v>229</v>
      </c>
      <c r="N1013" s="114" t="s">
        <v>80</v>
      </c>
      <c r="O1013" s="115" t="s">
        <v>69</v>
      </c>
      <c r="P1013" s="48"/>
    </row>
    <row r="1014" spans="1:28" ht="21" customHeight="1" x14ac:dyDescent="0.5">
      <c r="A1014" s="81">
        <f>A1001+1</f>
        <v>78</v>
      </c>
      <c r="B1014" s="181"/>
      <c r="C1014" s="174"/>
      <c r="D1014" s="85" t="str">
        <f t="shared" ref="D1014" si="497">IF(ISBLANK(C1014)," ",C1014/$K$8)</f>
        <v xml:space="preserve"> </v>
      </c>
      <c r="E1014" s="17"/>
      <c r="F1014" s="86" t="str">
        <f t="shared" ref="F1014" si="498">IF((SUM(L1016:L1025))&gt;0,SUM(L1016:L1025)," ")</f>
        <v xml:space="preserve"> </v>
      </c>
      <c r="G1014" s="17"/>
      <c r="H1014" s="17"/>
      <c r="I1014" s="17"/>
      <c r="J1014" s="17"/>
      <c r="K1014" s="18"/>
      <c r="L1014" s="18"/>
      <c r="M1014" s="52" t="str">
        <f>IF(ISBLANK(C1014)," ",IF(SUM(D1016:E1025)+SUM(G1014:H1014)+SUM(J1014:L1014)&gt;(D1014*$K$8*$G$8),(D1014*$K$8*$G$8),SUM(D1016:E1025)+SUM(G1014:H1014)+SUM(J1014:L1014)))</f>
        <v xml:space="preserve"> </v>
      </c>
      <c r="N1014" s="26"/>
      <c r="O1014" s="106" t="str">
        <f>IF(ISBLANK(N1014)," ",IF(M1014="0,00","0,00",MIN(IF(SUM(750/$O$8*M1014)&gt;750,750,SUM(750/$O$8*M1014)),N1014)))</f>
        <v xml:space="preserve"> </v>
      </c>
      <c r="P1014" s="53"/>
    </row>
    <row r="1015" spans="1:28" ht="86.1" customHeight="1" x14ac:dyDescent="0.45">
      <c r="A1015" s="291" t="s">
        <v>109</v>
      </c>
      <c r="B1015" s="120" t="s">
        <v>113</v>
      </c>
      <c r="C1015" s="82" t="s">
        <v>115</v>
      </c>
      <c r="D1015" s="83" t="s">
        <v>201</v>
      </c>
      <c r="E1015" s="83" t="s">
        <v>31</v>
      </c>
      <c r="F1015" s="83" t="s">
        <v>35</v>
      </c>
      <c r="G1015" s="83" t="s">
        <v>110</v>
      </c>
      <c r="H1015" s="83" t="s">
        <v>43</v>
      </c>
      <c r="I1015" s="83" t="s">
        <v>82</v>
      </c>
      <c r="J1015" s="83" t="s">
        <v>83</v>
      </c>
      <c r="K1015" s="84" t="s">
        <v>84</v>
      </c>
      <c r="L1015" s="188" t="s">
        <v>229</v>
      </c>
      <c r="M1015" s="293" t="s">
        <v>66</v>
      </c>
      <c r="N1015" s="294"/>
      <c r="O1015" s="295"/>
      <c r="P1015" s="48"/>
    </row>
    <row r="1016" spans="1:28" ht="17.100000000000001" customHeight="1" x14ac:dyDescent="0.45">
      <c r="A1016" s="291"/>
      <c r="B1016" s="151"/>
      <c r="C1016" s="141">
        <v>1</v>
      </c>
      <c r="D1016" s="19"/>
      <c r="E1016" s="20"/>
      <c r="F1016" s="21"/>
      <c r="G1016" s="22"/>
      <c r="H1016" s="87" t="str">
        <f t="shared" ref="H1016:H1025" si="499">IF(ISBLANK(G1016)," ",(G1016+1))</f>
        <v xml:space="preserve"> </v>
      </c>
      <c r="I1016" s="22"/>
      <c r="J1016" s="88" t="str">
        <f t="shared" ref="J1016:J1025" si="500">IF(ISBLANK(I1016)," ",DATEDIF(G1016,I1016,"d"))</f>
        <v xml:space="preserve"> </v>
      </c>
      <c r="K1016" s="89" t="str">
        <f t="shared" ref="K1016:K1025" si="501">IF(ISBLANK(G1016)," ",(H1016+29))</f>
        <v xml:space="preserve"> </v>
      </c>
      <c r="L1016" s="90" t="str">
        <f t="shared" ref="L1016:L1025" si="502">IF(ISBLANK(D1016),IF(ISBLANK(E1016)," ",D1016+E1016),D1016+E1016)</f>
        <v xml:space="preserve"> </v>
      </c>
      <c r="M1016" s="91"/>
      <c r="N1016" s="92"/>
      <c r="O1016" s="93"/>
      <c r="P1016" s="48"/>
      <c r="Q1016" s="48"/>
      <c r="R1016" s="48"/>
      <c r="S1016" s="48"/>
      <c r="T1016" s="48"/>
      <c r="U1016" s="48"/>
      <c r="V1016" s="48"/>
      <c r="W1016" s="48"/>
      <c r="X1016" s="48"/>
      <c r="Y1016" s="48"/>
      <c r="Z1016" s="48"/>
      <c r="AA1016"/>
      <c r="AB1016"/>
    </row>
    <row r="1017" spans="1:28" ht="17.100000000000001" customHeight="1" x14ac:dyDescent="0.45">
      <c r="A1017" s="291"/>
      <c r="B1017" s="151"/>
      <c r="C1017" s="141">
        <f t="shared" ref="C1017:C1025" si="503">C1016+1</f>
        <v>2</v>
      </c>
      <c r="D1017" s="19"/>
      <c r="E1017" s="20"/>
      <c r="F1017" s="21"/>
      <c r="G1017" s="22"/>
      <c r="H1017" s="87" t="str">
        <f t="shared" si="499"/>
        <v xml:space="preserve"> </v>
      </c>
      <c r="I1017" s="22"/>
      <c r="J1017" s="88" t="str">
        <f t="shared" si="500"/>
        <v xml:space="preserve"> </v>
      </c>
      <c r="K1017" s="89" t="str">
        <f t="shared" si="501"/>
        <v xml:space="preserve"> </v>
      </c>
      <c r="L1017" s="90" t="str">
        <f t="shared" si="502"/>
        <v xml:space="preserve"> </v>
      </c>
      <c r="M1017" s="107"/>
      <c r="N1017" s="108"/>
      <c r="O1017" s="94"/>
      <c r="P1017" s="48"/>
      <c r="Q1017" s="48"/>
      <c r="R1017" s="48"/>
      <c r="S1017" s="48"/>
      <c r="T1017" s="48"/>
      <c r="U1017" s="48"/>
      <c r="V1017" s="48"/>
      <c r="W1017" s="48"/>
      <c r="X1017" s="48"/>
      <c r="Y1017" s="48"/>
      <c r="Z1017" s="48"/>
      <c r="AA1017"/>
      <c r="AB1017"/>
    </row>
    <row r="1018" spans="1:28" ht="17.100000000000001" customHeight="1" x14ac:dyDescent="0.45">
      <c r="A1018" s="291"/>
      <c r="B1018" s="151"/>
      <c r="C1018" s="141">
        <f t="shared" si="503"/>
        <v>3</v>
      </c>
      <c r="D1018" s="19"/>
      <c r="E1018" s="20"/>
      <c r="F1018" s="21"/>
      <c r="G1018" s="22"/>
      <c r="H1018" s="87" t="str">
        <f t="shared" si="499"/>
        <v xml:space="preserve"> </v>
      </c>
      <c r="I1018" s="22"/>
      <c r="J1018" s="88" t="str">
        <f t="shared" si="500"/>
        <v xml:space="preserve"> </v>
      </c>
      <c r="K1018" s="89" t="str">
        <f t="shared" si="501"/>
        <v xml:space="preserve"> </v>
      </c>
      <c r="L1018" s="90" t="str">
        <f t="shared" si="502"/>
        <v xml:space="preserve"> </v>
      </c>
      <c r="M1018" s="107"/>
      <c r="N1018" s="108"/>
      <c r="O1018" s="94"/>
      <c r="P1018" s="48"/>
      <c r="Q1018" s="48"/>
      <c r="R1018" s="48"/>
      <c r="S1018" s="48"/>
      <c r="T1018" s="48"/>
      <c r="U1018" s="48"/>
      <c r="V1018" s="48"/>
      <c r="W1018" s="48"/>
      <c r="X1018" s="48"/>
      <c r="Y1018" s="48"/>
      <c r="Z1018" s="48"/>
      <c r="AA1018"/>
      <c r="AB1018"/>
    </row>
    <row r="1019" spans="1:28" ht="17.100000000000001" customHeight="1" x14ac:dyDescent="0.45">
      <c r="A1019" s="291"/>
      <c r="B1019" s="151"/>
      <c r="C1019" s="141">
        <f t="shared" si="503"/>
        <v>4</v>
      </c>
      <c r="D1019" s="19"/>
      <c r="E1019" s="20"/>
      <c r="F1019" s="21"/>
      <c r="G1019" s="22"/>
      <c r="H1019" s="87" t="str">
        <f t="shared" si="499"/>
        <v xml:space="preserve"> </v>
      </c>
      <c r="I1019" s="22"/>
      <c r="J1019" s="88" t="str">
        <f t="shared" si="500"/>
        <v xml:space="preserve"> </v>
      </c>
      <c r="K1019" s="89" t="str">
        <f t="shared" si="501"/>
        <v xml:space="preserve"> </v>
      </c>
      <c r="L1019" s="90" t="str">
        <f t="shared" si="502"/>
        <v xml:space="preserve"> </v>
      </c>
      <c r="M1019" s="107"/>
      <c r="N1019" s="108"/>
      <c r="O1019" s="94"/>
      <c r="P1019" s="48"/>
      <c r="Q1019" s="48"/>
      <c r="R1019" s="48"/>
      <c r="S1019" s="48"/>
      <c r="T1019" s="48"/>
      <c r="U1019" s="48"/>
      <c r="V1019" s="48"/>
      <c r="W1019" s="48"/>
      <c r="X1019" s="48"/>
      <c r="Y1019" s="48"/>
      <c r="Z1019" s="48"/>
      <c r="AA1019"/>
      <c r="AB1019"/>
    </row>
    <row r="1020" spans="1:28" ht="17.100000000000001" customHeight="1" x14ac:dyDescent="0.45">
      <c r="A1020" s="291"/>
      <c r="B1020" s="151"/>
      <c r="C1020" s="141">
        <f t="shared" si="503"/>
        <v>5</v>
      </c>
      <c r="D1020" s="19"/>
      <c r="E1020" s="20"/>
      <c r="F1020" s="21"/>
      <c r="G1020" s="22"/>
      <c r="H1020" s="87" t="str">
        <f t="shared" si="499"/>
        <v xml:space="preserve"> </v>
      </c>
      <c r="I1020" s="22"/>
      <c r="J1020" s="88" t="str">
        <f t="shared" si="500"/>
        <v xml:space="preserve"> </v>
      </c>
      <c r="K1020" s="89" t="str">
        <f t="shared" si="501"/>
        <v xml:space="preserve"> </v>
      </c>
      <c r="L1020" s="90" t="str">
        <f t="shared" si="502"/>
        <v xml:space="preserve"> </v>
      </c>
      <c r="M1020" s="107"/>
      <c r="N1020" s="108"/>
      <c r="O1020" s="94"/>
      <c r="P1020" s="48"/>
      <c r="Q1020" s="48"/>
      <c r="R1020" s="48"/>
      <c r="S1020" s="48"/>
      <c r="T1020" s="48"/>
      <c r="U1020" s="48"/>
      <c r="V1020" s="48"/>
      <c r="W1020" s="48"/>
      <c r="X1020" s="48"/>
      <c r="Y1020" s="48"/>
      <c r="Z1020" s="48"/>
      <c r="AA1020"/>
      <c r="AB1020"/>
    </row>
    <row r="1021" spans="1:28" ht="17.100000000000001" customHeight="1" x14ac:dyDescent="0.45">
      <c r="A1021" s="291"/>
      <c r="B1021" s="151"/>
      <c r="C1021" s="141">
        <f t="shared" si="503"/>
        <v>6</v>
      </c>
      <c r="D1021" s="19"/>
      <c r="E1021" s="20"/>
      <c r="F1021" s="21"/>
      <c r="G1021" s="22"/>
      <c r="H1021" s="87" t="str">
        <f t="shared" si="499"/>
        <v xml:space="preserve"> </v>
      </c>
      <c r="I1021" s="22"/>
      <c r="J1021" s="88" t="str">
        <f t="shared" si="500"/>
        <v xml:space="preserve"> </v>
      </c>
      <c r="K1021" s="89" t="str">
        <f t="shared" si="501"/>
        <v xml:space="preserve"> </v>
      </c>
      <c r="L1021" s="90" t="str">
        <f t="shared" si="502"/>
        <v xml:space="preserve"> </v>
      </c>
      <c r="M1021" s="107"/>
      <c r="N1021" s="108"/>
      <c r="O1021" s="94"/>
      <c r="P1021" s="48"/>
      <c r="Q1021" s="48"/>
      <c r="R1021" s="48"/>
      <c r="S1021" s="48"/>
      <c r="T1021" s="48"/>
      <c r="U1021" s="48"/>
      <c r="V1021" s="48"/>
      <c r="W1021" s="48"/>
      <c r="X1021" s="48"/>
      <c r="Y1021" s="48"/>
      <c r="Z1021" s="48"/>
      <c r="AA1021"/>
      <c r="AB1021"/>
    </row>
    <row r="1022" spans="1:28" ht="17.100000000000001" customHeight="1" x14ac:dyDescent="0.45">
      <c r="A1022" s="291"/>
      <c r="B1022" s="151"/>
      <c r="C1022" s="141">
        <f t="shared" si="503"/>
        <v>7</v>
      </c>
      <c r="D1022" s="19"/>
      <c r="E1022" s="20"/>
      <c r="F1022" s="21"/>
      <c r="G1022" s="22"/>
      <c r="H1022" s="87" t="str">
        <f t="shared" si="499"/>
        <v xml:space="preserve"> </v>
      </c>
      <c r="I1022" s="22"/>
      <c r="J1022" s="88" t="str">
        <f t="shared" si="500"/>
        <v xml:space="preserve"> </v>
      </c>
      <c r="K1022" s="89" t="str">
        <f t="shared" si="501"/>
        <v xml:space="preserve"> </v>
      </c>
      <c r="L1022" s="90" t="str">
        <f t="shared" si="502"/>
        <v xml:space="preserve"> </v>
      </c>
      <c r="M1022" s="107"/>
      <c r="N1022" s="108"/>
      <c r="O1022" s="94"/>
      <c r="P1022" s="48"/>
      <c r="Q1022" s="48"/>
      <c r="R1022" s="48"/>
      <c r="S1022" s="48"/>
      <c r="T1022" s="48"/>
      <c r="U1022" s="48"/>
      <c r="V1022" s="48"/>
      <c r="W1022" s="48"/>
      <c r="X1022" s="48"/>
      <c r="Y1022" s="48"/>
      <c r="Z1022" s="48"/>
      <c r="AA1022"/>
      <c r="AB1022"/>
    </row>
    <row r="1023" spans="1:28" ht="17.100000000000001" customHeight="1" x14ac:dyDescent="0.45">
      <c r="A1023" s="291"/>
      <c r="B1023" s="151"/>
      <c r="C1023" s="141">
        <f t="shared" si="503"/>
        <v>8</v>
      </c>
      <c r="D1023" s="19"/>
      <c r="E1023" s="20"/>
      <c r="F1023" s="21"/>
      <c r="G1023" s="22"/>
      <c r="H1023" s="87" t="str">
        <f t="shared" si="499"/>
        <v xml:space="preserve"> </v>
      </c>
      <c r="I1023" s="22"/>
      <c r="J1023" s="88" t="str">
        <f t="shared" si="500"/>
        <v xml:space="preserve"> </v>
      </c>
      <c r="K1023" s="89" t="str">
        <f t="shared" si="501"/>
        <v xml:space="preserve"> </v>
      </c>
      <c r="L1023" s="90" t="str">
        <f t="shared" si="502"/>
        <v xml:space="preserve"> </v>
      </c>
      <c r="M1023" s="107"/>
      <c r="N1023" s="108"/>
      <c r="O1023" s="94"/>
      <c r="P1023" s="48"/>
      <c r="Q1023" s="48"/>
      <c r="R1023" s="48"/>
      <c r="S1023" s="48"/>
      <c r="T1023" s="48"/>
      <c r="U1023" s="48"/>
      <c r="V1023" s="48"/>
      <c r="W1023" s="48"/>
      <c r="X1023" s="48"/>
      <c r="Y1023" s="48"/>
      <c r="Z1023" s="48"/>
      <c r="AA1023"/>
      <c r="AB1023"/>
    </row>
    <row r="1024" spans="1:28" ht="17.100000000000001" customHeight="1" x14ac:dyDescent="0.45">
      <c r="A1024" s="291"/>
      <c r="B1024" s="151"/>
      <c r="C1024" s="141">
        <f t="shared" si="503"/>
        <v>9</v>
      </c>
      <c r="D1024" s="19"/>
      <c r="E1024" s="20"/>
      <c r="F1024" s="21"/>
      <c r="G1024" s="22"/>
      <c r="H1024" s="87" t="str">
        <f t="shared" si="499"/>
        <v xml:space="preserve"> </v>
      </c>
      <c r="I1024" s="22"/>
      <c r="J1024" s="88" t="str">
        <f t="shared" si="500"/>
        <v xml:space="preserve"> </v>
      </c>
      <c r="K1024" s="89" t="str">
        <f t="shared" si="501"/>
        <v xml:space="preserve"> </v>
      </c>
      <c r="L1024" s="90" t="str">
        <f t="shared" si="502"/>
        <v xml:space="preserve"> </v>
      </c>
      <c r="M1024" s="107"/>
      <c r="N1024" s="108"/>
      <c r="O1024" s="94"/>
      <c r="P1024" s="48"/>
      <c r="Q1024" s="48"/>
      <c r="R1024" s="48"/>
      <c r="S1024" s="48"/>
    </row>
    <row r="1025" spans="1:28" ht="17.100000000000001" customHeight="1" thickBot="1" x14ac:dyDescent="0.5">
      <c r="A1025" s="292"/>
      <c r="B1025" s="152"/>
      <c r="C1025" s="142">
        <f t="shared" si="503"/>
        <v>10</v>
      </c>
      <c r="D1025" s="23"/>
      <c r="E1025" s="24"/>
      <c r="F1025" s="102"/>
      <c r="G1025" s="25"/>
      <c r="H1025" s="109" t="str">
        <f t="shared" si="499"/>
        <v xml:space="preserve"> </v>
      </c>
      <c r="I1025" s="25"/>
      <c r="J1025" s="110" t="str">
        <f t="shared" si="500"/>
        <v xml:space="preserve"> </v>
      </c>
      <c r="K1025" s="95" t="str">
        <f t="shared" si="501"/>
        <v xml:space="preserve"> </v>
      </c>
      <c r="L1025" s="111" t="str">
        <f t="shared" si="502"/>
        <v xml:space="preserve"> </v>
      </c>
      <c r="M1025" s="96"/>
      <c r="N1025" s="97"/>
      <c r="O1025" s="98"/>
      <c r="P1025" s="48"/>
      <c r="Q1025" s="48"/>
      <c r="R1025" s="48"/>
      <c r="S1025" s="48"/>
    </row>
    <row r="1026" spans="1:28" ht="55.9" thickBot="1" x14ac:dyDescent="0.5">
      <c r="A1026" s="112" t="s">
        <v>65</v>
      </c>
      <c r="B1026" s="113" t="s">
        <v>112</v>
      </c>
      <c r="C1026" s="114" t="s">
        <v>79</v>
      </c>
      <c r="D1026" s="114" t="s">
        <v>107</v>
      </c>
      <c r="E1026" s="114" t="s">
        <v>211</v>
      </c>
      <c r="F1026" s="114" t="s">
        <v>81</v>
      </c>
      <c r="G1026" s="114" t="s">
        <v>32</v>
      </c>
      <c r="H1026" s="114" t="s">
        <v>68</v>
      </c>
      <c r="I1026" s="114" t="s">
        <v>44</v>
      </c>
      <c r="J1026" s="114" t="s">
        <v>33</v>
      </c>
      <c r="K1026" s="114" t="s">
        <v>34</v>
      </c>
      <c r="L1026" s="114" t="s">
        <v>228</v>
      </c>
      <c r="M1026" s="114" t="s">
        <v>229</v>
      </c>
      <c r="N1026" s="114" t="s">
        <v>80</v>
      </c>
      <c r="O1026" s="115" t="s">
        <v>69</v>
      </c>
      <c r="P1026" s="48"/>
    </row>
    <row r="1027" spans="1:28" ht="21" customHeight="1" x14ac:dyDescent="0.5">
      <c r="A1027" s="49">
        <f>A1014+1</f>
        <v>79</v>
      </c>
      <c r="B1027" s="181"/>
      <c r="C1027" s="174"/>
      <c r="D1027" s="50" t="str">
        <f>IF(ISBLANK(C1027)," ",C1027/$K$8)</f>
        <v xml:space="preserve"> </v>
      </c>
      <c r="E1027" s="17"/>
      <c r="F1027" s="51" t="str">
        <f>IF((SUM(L1029:L1038))&gt;0,SUM(L1029:L1038)," ")</f>
        <v xml:space="preserve"> </v>
      </c>
      <c r="G1027" s="17"/>
      <c r="H1027" s="17"/>
      <c r="I1027" s="17"/>
      <c r="J1027" s="17"/>
      <c r="K1027" s="18"/>
      <c r="L1027" s="18"/>
      <c r="M1027" s="52" t="str">
        <f>IF(ISBLANK(C1027)," ",IF(SUM(D1029:E1038)+SUM(G1027:H1027)+SUM(J1027:L1027)&gt;(D1027*$K$8*$G$8),(D1027*$K$8*$G$8),SUM(D1029:E1038)+SUM(G1027:H1027)+SUM(J1027:L1027)))</f>
        <v xml:space="preserve"> </v>
      </c>
      <c r="N1027" s="26"/>
      <c r="O1027" s="99" t="str">
        <f>IF(ISBLANK(N1027)," ",IF(M1027="0,00","0,00",MIN(IF(SUM(750/$O$8*M1027)&gt;750,750,SUM(750/$O$8*M1027)),N1027)))</f>
        <v xml:space="preserve"> </v>
      </c>
      <c r="P1027" s="53"/>
    </row>
    <row r="1028" spans="1:28" ht="86.1" customHeight="1" x14ac:dyDescent="0.45">
      <c r="A1028" s="296" t="s">
        <v>109</v>
      </c>
      <c r="B1028" s="146" t="s">
        <v>113</v>
      </c>
      <c r="C1028" s="54" t="s">
        <v>115</v>
      </c>
      <c r="D1028" s="55" t="s">
        <v>201</v>
      </c>
      <c r="E1028" s="55" t="s">
        <v>31</v>
      </c>
      <c r="F1028" s="55" t="s">
        <v>35</v>
      </c>
      <c r="G1028" s="55" t="s">
        <v>110</v>
      </c>
      <c r="H1028" s="55" t="s">
        <v>43</v>
      </c>
      <c r="I1028" s="55" t="s">
        <v>82</v>
      </c>
      <c r="J1028" s="55" t="s">
        <v>83</v>
      </c>
      <c r="K1028" s="56" t="s">
        <v>84</v>
      </c>
      <c r="L1028" s="187" t="s">
        <v>229</v>
      </c>
      <c r="M1028" s="298" t="s">
        <v>66</v>
      </c>
      <c r="N1028" s="299"/>
      <c r="O1028" s="300"/>
      <c r="P1028" s="48"/>
    </row>
    <row r="1029" spans="1:28" ht="17.100000000000001" customHeight="1" x14ac:dyDescent="0.45">
      <c r="A1029" s="296"/>
      <c r="B1029" s="151"/>
      <c r="C1029" s="139">
        <v>1</v>
      </c>
      <c r="D1029" s="19"/>
      <c r="E1029" s="20"/>
      <c r="F1029" s="21"/>
      <c r="G1029" s="22"/>
      <c r="H1029" s="57" t="str">
        <f>IF(ISBLANK(G1029)," ",(G1029+1))</f>
        <v xml:space="preserve"> </v>
      </c>
      <c r="I1029" s="22"/>
      <c r="J1029" s="58" t="str">
        <f>IF(ISBLANK(I1029)," ",DATEDIF(G1029,I1029,"d"))</f>
        <v xml:space="preserve"> </v>
      </c>
      <c r="K1029" s="59" t="str">
        <f>IF(ISBLANK(G1029)," ",(H1029+29))</f>
        <v xml:space="preserve"> </v>
      </c>
      <c r="L1029" s="60" t="str">
        <f>IF(ISBLANK(D1029),IF(ISBLANK(E1029)," ",D1029+E1029),D1029+E1029)</f>
        <v xml:space="preserve"> </v>
      </c>
      <c r="M1029" s="61"/>
      <c r="N1029" s="62"/>
      <c r="O1029" s="63"/>
      <c r="P1029" s="48"/>
      <c r="Q1029" s="48"/>
      <c r="R1029" s="48"/>
      <c r="S1029" s="48"/>
      <c r="T1029" s="48"/>
      <c r="U1029" s="48"/>
      <c r="V1029" s="48"/>
      <c r="W1029" s="48"/>
      <c r="X1029" s="48"/>
      <c r="Y1029" s="48"/>
      <c r="Z1029" s="48"/>
      <c r="AA1029"/>
      <c r="AB1029"/>
    </row>
    <row r="1030" spans="1:28" ht="17.100000000000001" customHeight="1" x14ac:dyDescent="0.45">
      <c r="A1030" s="296"/>
      <c r="B1030" s="151"/>
      <c r="C1030" s="139">
        <f t="shared" ref="C1030:C1038" si="504">C1029+1</f>
        <v>2</v>
      </c>
      <c r="D1030" s="19"/>
      <c r="E1030" s="20"/>
      <c r="F1030" s="21"/>
      <c r="G1030" s="22"/>
      <c r="H1030" s="57" t="str">
        <f t="shared" ref="H1030:H1038" si="505">IF(ISBLANK(G1030)," ",(G1030+1))</f>
        <v xml:space="preserve"> </v>
      </c>
      <c r="I1030" s="22"/>
      <c r="J1030" s="58" t="str">
        <f t="shared" ref="J1030:J1038" si="506">IF(ISBLANK(I1030)," ",DATEDIF(G1030,I1030,"d"))</f>
        <v xml:space="preserve"> </v>
      </c>
      <c r="K1030" s="59" t="str">
        <f>IF(ISBLANK(G1030)," ",(H1030+29))</f>
        <v xml:space="preserve"> </v>
      </c>
      <c r="L1030" s="60" t="str">
        <f t="shared" ref="L1030:L1038" si="507">IF(ISBLANK(D1030),IF(ISBLANK(E1030)," ",D1030+E1030),D1030+E1030)</f>
        <v xml:space="preserve"> </v>
      </c>
      <c r="M1030" s="100"/>
      <c r="N1030" s="101"/>
      <c r="O1030" s="64"/>
      <c r="P1030" s="48"/>
      <c r="Q1030" s="48"/>
      <c r="R1030" s="48"/>
      <c r="S1030" s="48"/>
      <c r="T1030" s="48"/>
      <c r="U1030" s="48"/>
      <c r="V1030" s="48"/>
      <c r="W1030" s="48"/>
      <c r="X1030" s="48"/>
      <c r="Y1030" s="48"/>
      <c r="Z1030" s="48"/>
      <c r="AA1030"/>
      <c r="AB1030"/>
    </row>
    <row r="1031" spans="1:28" ht="17.100000000000001" customHeight="1" x14ac:dyDescent="0.45">
      <c r="A1031" s="296"/>
      <c r="B1031" s="151"/>
      <c r="C1031" s="139">
        <f t="shared" si="504"/>
        <v>3</v>
      </c>
      <c r="D1031" s="19"/>
      <c r="E1031" s="20"/>
      <c r="F1031" s="21"/>
      <c r="G1031" s="116"/>
      <c r="H1031" s="57" t="str">
        <f t="shared" si="505"/>
        <v xml:space="preserve"> </v>
      </c>
      <c r="I1031" s="22"/>
      <c r="J1031" s="58" t="str">
        <f t="shared" si="506"/>
        <v xml:space="preserve"> </v>
      </c>
      <c r="K1031" s="59" t="str">
        <f t="shared" ref="K1031" si="508">IF(ISBLANK(G1031)," ",(H1031+29))</f>
        <v xml:space="preserve"> </v>
      </c>
      <c r="L1031" s="60" t="str">
        <f t="shared" si="507"/>
        <v xml:space="preserve"> </v>
      </c>
      <c r="M1031" s="100"/>
      <c r="N1031" s="101"/>
      <c r="O1031" s="64"/>
      <c r="P1031" s="48"/>
      <c r="Q1031" s="48"/>
      <c r="R1031" s="48"/>
      <c r="S1031" s="48"/>
      <c r="T1031" s="48"/>
      <c r="U1031" s="48"/>
      <c r="V1031" s="48"/>
      <c r="W1031" s="48"/>
      <c r="X1031" s="48"/>
      <c r="Y1031" s="48"/>
      <c r="Z1031" s="48"/>
      <c r="AA1031"/>
      <c r="AB1031"/>
    </row>
    <row r="1032" spans="1:28" ht="17.100000000000001" customHeight="1" x14ac:dyDescent="0.45">
      <c r="A1032" s="296"/>
      <c r="B1032" s="151"/>
      <c r="C1032" s="139">
        <f t="shared" si="504"/>
        <v>4</v>
      </c>
      <c r="D1032" s="19"/>
      <c r="E1032" s="20"/>
      <c r="F1032" s="21"/>
      <c r="G1032" s="22"/>
      <c r="H1032" s="57" t="str">
        <f t="shared" si="505"/>
        <v xml:space="preserve"> </v>
      </c>
      <c r="I1032" s="22"/>
      <c r="J1032" s="58" t="str">
        <f t="shared" si="506"/>
        <v xml:space="preserve"> </v>
      </c>
      <c r="K1032" s="59" t="str">
        <f>IF(ISBLANK(G1032)," ",(H1032+29))</f>
        <v xml:space="preserve"> </v>
      </c>
      <c r="L1032" s="60" t="str">
        <f t="shared" si="507"/>
        <v xml:space="preserve"> </v>
      </c>
      <c r="M1032" s="100"/>
      <c r="N1032" s="101"/>
      <c r="O1032" s="64"/>
      <c r="P1032" s="48"/>
      <c r="Q1032" s="48"/>
      <c r="R1032" s="48"/>
      <c r="S1032" s="48"/>
      <c r="T1032" s="48"/>
      <c r="U1032" s="48"/>
      <c r="V1032" s="48"/>
      <c r="W1032" s="48"/>
      <c r="X1032" s="48"/>
      <c r="Y1032" s="48"/>
      <c r="Z1032" s="48"/>
      <c r="AA1032"/>
      <c r="AB1032"/>
    </row>
    <row r="1033" spans="1:28" ht="17.100000000000001" customHeight="1" x14ac:dyDescent="0.45">
      <c r="A1033" s="296"/>
      <c r="B1033" s="151"/>
      <c r="C1033" s="139">
        <f t="shared" si="504"/>
        <v>5</v>
      </c>
      <c r="D1033" s="19"/>
      <c r="E1033" s="20"/>
      <c r="F1033" s="21"/>
      <c r="G1033" s="22"/>
      <c r="H1033" s="57" t="str">
        <f t="shared" si="505"/>
        <v xml:space="preserve"> </v>
      </c>
      <c r="I1033" s="22"/>
      <c r="J1033" s="58" t="str">
        <f t="shared" si="506"/>
        <v xml:space="preserve"> </v>
      </c>
      <c r="K1033" s="59" t="str">
        <f t="shared" ref="K1033:K1038" si="509">IF(ISBLANK(G1033)," ",(H1033+29))</f>
        <v xml:space="preserve"> </v>
      </c>
      <c r="L1033" s="60" t="str">
        <f t="shared" si="507"/>
        <v xml:space="preserve"> </v>
      </c>
      <c r="M1033" s="100"/>
      <c r="N1033" s="101"/>
      <c r="O1033" s="64"/>
      <c r="P1033" s="48"/>
      <c r="Q1033" s="48"/>
      <c r="R1033" s="48"/>
      <c r="S1033" s="48"/>
      <c r="T1033" s="48"/>
      <c r="U1033" s="48"/>
      <c r="V1033" s="48"/>
      <c r="W1033" s="48"/>
      <c r="X1033" s="48"/>
      <c r="Y1033" s="48"/>
      <c r="Z1033" s="48"/>
      <c r="AA1033"/>
      <c r="AB1033"/>
    </row>
    <row r="1034" spans="1:28" ht="17.100000000000001" customHeight="1" x14ac:dyDescent="0.45">
      <c r="A1034" s="296"/>
      <c r="B1034" s="151"/>
      <c r="C1034" s="139">
        <f t="shared" si="504"/>
        <v>6</v>
      </c>
      <c r="D1034" s="19"/>
      <c r="E1034" s="20"/>
      <c r="F1034" s="21"/>
      <c r="G1034" s="22"/>
      <c r="H1034" s="57" t="str">
        <f t="shared" si="505"/>
        <v xml:space="preserve"> </v>
      </c>
      <c r="I1034" s="22"/>
      <c r="J1034" s="58" t="str">
        <f t="shared" si="506"/>
        <v xml:space="preserve"> </v>
      </c>
      <c r="K1034" s="59" t="str">
        <f t="shared" si="509"/>
        <v xml:space="preserve"> </v>
      </c>
      <c r="L1034" s="60" t="str">
        <f t="shared" si="507"/>
        <v xml:space="preserve"> </v>
      </c>
      <c r="M1034" s="100"/>
      <c r="N1034" s="101"/>
      <c r="O1034" s="64"/>
      <c r="P1034" s="48"/>
      <c r="Q1034" s="48"/>
      <c r="R1034" s="48"/>
      <c r="S1034" s="48"/>
      <c r="T1034" s="48"/>
      <c r="U1034" s="48"/>
      <c r="V1034" s="48"/>
      <c r="W1034" s="48"/>
      <c r="X1034" s="48"/>
      <c r="Y1034" s="48"/>
      <c r="Z1034" s="48"/>
      <c r="AA1034"/>
      <c r="AB1034"/>
    </row>
    <row r="1035" spans="1:28" ht="17.100000000000001" customHeight="1" x14ac:dyDescent="0.45">
      <c r="A1035" s="296"/>
      <c r="B1035" s="151"/>
      <c r="C1035" s="139">
        <f t="shared" si="504"/>
        <v>7</v>
      </c>
      <c r="D1035" s="19"/>
      <c r="E1035" s="20"/>
      <c r="F1035" s="21"/>
      <c r="G1035" s="22"/>
      <c r="H1035" s="57" t="str">
        <f t="shared" si="505"/>
        <v xml:space="preserve"> </v>
      </c>
      <c r="I1035" s="22"/>
      <c r="J1035" s="58" t="str">
        <f t="shared" si="506"/>
        <v xml:space="preserve"> </v>
      </c>
      <c r="K1035" s="59" t="str">
        <f t="shared" si="509"/>
        <v xml:space="preserve"> </v>
      </c>
      <c r="L1035" s="60" t="str">
        <f t="shared" si="507"/>
        <v xml:space="preserve"> </v>
      </c>
      <c r="M1035" s="100"/>
      <c r="N1035" s="101"/>
      <c r="O1035" s="64"/>
      <c r="P1035" s="48"/>
      <c r="Q1035" s="48"/>
      <c r="R1035" s="48"/>
      <c r="S1035" s="48"/>
      <c r="T1035" s="48"/>
      <c r="U1035" s="48"/>
      <c r="V1035" s="48"/>
      <c r="W1035" s="48"/>
      <c r="X1035" s="48"/>
      <c r="Y1035" s="48"/>
      <c r="Z1035" s="48"/>
      <c r="AA1035"/>
      <c r="AB1035"/>
    </row>
    <row r="1036" spans="1:28" ht="17.100000000000001" customHeight="1" x14ac:dyDescent="0.45">
      <c r="A1036" s="296"/>
      <c r="B1036" s="151"/>
      <c r="C1036" s="139">
        <f t="shared" si="504"/>
        <v>8</v>
      </c>
      <c r="D1036" s="19"/>
      <c r="E1036" s="20"/>
      <c r="F1036" s="21"/>
      <c r="G1036" s="22"/>
      <c r="H1036" s="57" t="str">
        <f t="shared" si="505"/>
        <v xml:space="preserve"> </v>
      </c>
      <c r="I1036" s="22"/>
      <c r="J1036" s="58" t="str">
        <f t="shared" si="506"/>
        <v xml:space="preserve"> </v>
      </c>
      <c r="K1036" s="59" t="str">
        <f t="shared" si="509"/>
        <v xml:space="preserve"> </v>
      </c>
      <c r="L1036" s="60" t="str">
        <f t="shared" si="507"/>
        <v xml:space="preserve"> </v>
      </c>
      <c r="M1036" s="100"/>
      <c r="N1036" s="101"/>
      <c r="O1036" s="64"/>
      <c r="P1036" s="48"/>
      <c r="Q1036" s="48"/>
      <c r="R1036" s="48"/>
      <c r="S1036" s="48"/>
      <c r="T1036" s="48"/>
      <c r="U1036" s="48"/>
      <c r="V1036" s="48"/>
      <c r="W1036" s="48"/>
      <c r="X1036" s="48"/>
      <c r="Y1036" s="48"/>
      <c r="Z1036" s="48"/>
      <c r="AA1036"/>
      <c r="AB1036"/>
    </row>
    <row r="1037" spans="1:28" ht="17.100000000000001" customHeight="1" x14ac:dyDescent="0.45">
      <c r="A1037" s="296"/>
      <c r="B1037" s="151"/>
      <c r="C1037" s="139">
        <f t="shared" si="504"/>
        <v>9</v>
      </c>
      <c r="D1037" s="19"/>
      <c r="E1037" s="20"/>
      <c r="F1037" s="21"/>
      <c r="G1037" s="22"/>
      <c r="H1037" s="57" t="str">
        <f t="shared" si="505"/>
        <v xml:space="preserve"> </v>
      </c>
      <c r="I1037" s="22"/>
      <c r="J1037" s="58" t="str">
        <f t="shared" si="506"/>
        <v xml:space="preserve"> </v>
      </c>
      <c r="K1037" s="59" t="str">
        <f t="shared" si="509"/>
        <v xml:space="preserve"> </v>
      </c>
      <c r="L1037" s="60" t="str">
        <f t="shared" si="507"/>
        <v xml:space="preserve"> </v>
      </c>
      <c r="M1037" s="100"/>
      <c r="N1037" s="101"/>
      <c r="O1037" s="64"/>
      <c r="P1037" s="48"/>
      <c r="Q1037" s="48"/>
      <c r="R1037" s="48"/>
      <c r="S1037" s="48"/>
    </row>
    <row r="1038" spans="1:28" ht="17.100000000000001" customHeight="1" thickBot="1" x14ac:dyDescent="0.5">
      <c r="A1038" s="297"/>
      <c r="B1038" s="152"/>
      <c r="C1038" s="140">
        <f t="shared" si="504"/>
        <v>10</v>
      </c>
      <c r="D1038" s="23"/>
      <c r="E1038" s="24"/>
      <c r="F1038" s="102"/>
      <c r="G1038" s="25"/>
      <c r="H1038" s="103" t="str">
        <f t="shared" si="505"/>
        <v xml:space="preserve"> </v>
      </c>
      <c r="I1038" s="25"/>
      <c r="J1038" s="104" t="str">
        <f t="shared" si="506"/>
        <v xml:space="preserve"> </v>
      </c>
      <c r="K1038" s="65" t="str">
        <f t="shared" si="509"/>
        <v xml:space="preserve"> </v>
      </c>
      <c r="L1038" s="105" t="str">
        <f t="shared" si="507"/>
        <v xml:space="preserve"> </v>
      </c>
      <c r="M1038" s="66"/>
      <c r="N1038" s="67"/>
      <c r="O1038" s="68"/>
      <c r="P1038" s="48"/>
      <c r="Q1038" s="48"/>
      <c r="R1038" s="48"/>
      <c r="S1038" s="48"/>
    </row>
    <row r="1039" spans="1:28" ht="55.9" thickBot="1" x14ac:dyDescent="0.5">
      <c r="A1039" s="112" t="s">
        <v>65</v>
      </c>
      <c r="B1039" s="113" t="s">
        <v>112</v>
      </c>
      <c r="C1039" s="114" t="s">
        <v>79</v>
      </c>
      <c r="D1039" s="114" t="s">
        <v>107</v>
      </c>
      <c r="E1039" s="114" t="s">
        <v>211</v>
      </c>
      <c r="F1039" s="114" t="s">
        <v>81</v>
      </c>
      <c r="G1039" s="114" t="s">
        <v>32</v>
      </c>
      <c r="H1039" s="114" t="s">
        <v>68</v>
      </c>
      <c r="I1039" s="114" t="s">
        <v>44</v>
      </c>
      <c r="J1039" s="114" t="s">
        <v>33</v>
      </c>
      <c r="K1039" s="114" t="s">
        <v>34</v>
      </c>
      <c r="L1039" s="114" t="s">
        <v>228</v>
      </c>
      <c r="M1039" s="114" t="s">
        <v>229</v>
      </c>
      <c r="N1039" s="114" t="s">
        <v>80</v>
      </c>
      <c r="O1039" s="115" t="s">
        <v>69</v>
      </c>
      <c r="P1039" s="48"/>
    </row>
    <row r="1040" spans="1:28" ht="21" customHeight="1" x14ac:dyDescent="0.5">
      <c r="A1040" s="81">
        <f>A1027+1</f>
        <v>80</v>
      </c>
      <c r="B1040" s="181"/>
      <c r="C1040" s="174"/>
      <c r="D1040" s="85" t="str">
        <f t="shared" ref="D1040" si="510">IF(ISBLANK(C1040)," ",C1040/$K$8)</f>
        <v xml:space="preserve"> </v>
      </c>
      <c r="E1040" s="17"/>
      <c r="F1040" s="86" t="str">
        <f t="shared" ref="F1040" si="511">IF((SUM(L1042:L1051))&gt;0,SUM(L1042:L1051)," ")</f>
        <v xml:space="preserve"> </v>
      </c>
      <c r="G1040" s="17"/>
      <c r="H1040" s="17"/>
      <c r="I1040" s="17"/>
      <c r="J1040" s="17"/>
      <c r="K1040" s="18"/>
      <c r="L1040" s="18"/>
      <c r="M1040" s="52" t="str">
        <f>IF(ISBLANK(C1040)," ",IF(SUM(D1042:E1051)+SUM(G1040:H1040)+SUM(J1040:L1040)&gt;(D1040*$K$8*$G$8),(D1040*$K$8*$G$8),SUM(D1042:E1051)+SUM(G1040:H1040)+SUM(J1040:L1040)))</f>
        <v xml:space="preserve"> </v>
      </c>
      <c r="N1040" s="26"/>
      <c r="O1040" s="106" t="str">
        <f>IF(ISBLANK(N1040)," ",IF(M1040="0,00","0,00",MIN(IF(SUM(750/$O$8*M1040)&gt;750,750,SUM(750/$O$8*M1040)),N1040)))</f>
        <v xml:space="preserve"> </v>
      </c>
      <c r="P1040" s="53"/>
    </row>
    <row r="1041" spans="1:28" ht="86.1" customHeight="1" x14ac:dyDescent="0.45">
      <c r="A1041" s="291" t="s">
        <v>109</v>
      </c>
      <c r="B1041" s="120" t="s">
        <v>113</v>
      </c>
      <c r="C1041" s="82" t="s">
        <v>115</v>
      </c>
      <c r="D1041" s="83" t="s">
        <v>201</v>
      </c>
      <c r="E1041" s="83" t="s">
        <v>31</v>
      </c>
      <c r="F1041" s="83" t="s">
        <v>35</v>
      </c>
      <c r="G1041" s="83" t="s">
        <v>110</v>
      </c>
      <c r="H1041" s="83" t="s">
        <v>43</v>
      </c>
      <c r="I1041" s="83" t="s">
        <v>82</v>
      </c>
      <c r="J1041" s="83" t="s">
        <v>83</v>
      </c>
      <c r="K1041" s="84" t="s">
        <v>84</v>
      </c>
      <c r="L1041" s="188" t="s">
        <v>229</v>
      </c>
      <c r="M1041" s="293" t="s">
        <v>66</v>
      </c>
      <c r="N1041" s="294"/>
      <c r="O1041" s="295"/>
      <c r="P1041" s="48"/>
    </row>
    <row r="1042" spans="1:28" ht="17.100000000000001" customHeight="1" x14ac:dyDescent="0.45">
      <c r="A1042" s="291"/>
      <c r="B1042" s="151"/>
      <c r="C1042" s="141">
        <v>1</v>
      </c>
      <c r="D1042" s="19"/>
      <c r="E1042" s="20"/>
      <c r="F1042" s="21"/>
      <c r="G1042" s="22"/>
      <c r="H1042" s="87" t="str">
        <f t="shared" ref="H1042:H1051" si="512">IF(ISBLANK(G1042)," ",(G1042+1))</f>
        <v xml:space="preserve"> </v>
      </c>
      <c r="I1042" s="22"/>
      <c r="J1042" s="88" t="str">
        <f t="shared" ref="J1042:J1051" si="513">IF(ISBLANK(I1042)," ",DATEDIF(G1042,I1042,"d"))</f>
        <v xml:space="preserve"> </v>
      </c>
      <c r="K1042" s="89" t="str">
        <f t="shared" ref="K1042:K1051" si="514">IF(ISBLANK(G1042)," ",(H1042+29))</f>
        <v xml:space="preserve"> </v>
      </c>
      <c r="L1042" s="90" t="str">
        <f t="shared" ref="L1042:L1051" si="515">IF(ISBLANK(D1042),IF(ISBLANK(E1042)," ",D1042+E1042),D1042+E1042)</f>
        <v xml:space="preserve"> </v>
      </c>
      <c r="M1042" s="91"/>
      <c r="N1042" s="92"/>
      <c r="O1042" s="93"/>
      <c r="P1042" s="48"/>
      <c r="Q1042" s="48"/>
      <c r="R1042" s="48"/>
      <c r="S1042" s="48"/>
      <c r="T1042" s="48"/>
      <c r="U1042" s="48"/>
      <c r="V1042" s="48"/>
      <c r="W1042" s="48"/>
      <c r="X1042" s="48"/>
      <c r="Y1042" s="48"/>
      <c r="Z1042" s="48"/>
      <c r="AA1042"/>
      <c r="AB1042"/>
    </row>
    <row r="1043" spans="1:28" ht="17.100000000000001" customHeight="1" x14ac:dyDescent="0.45">
      <c r="A1043" s="291"/>
      <c r="B1043" s="151"/>
      <c r="C1043" s="141">
        <f t="shared" ref="C1043:C1051" si="516">C1042+1</f>
        <v>2</v>
      </c>
      <c r="D1043" s="19"/>
      <c r="E1043" s="20"/>
      <c r="F1043" s="21"/>
      <c r="G1043" s="22"/>
      <c r="H1043" s="87" t="str">
        <f t="shared" si="512"/>
        <v xml:space="preserve"> </v>
      </c>
      <c r="I1043" s="22"/>
      <c r="J1043" s="88" t="str">
        <f t="shared" si="513"/>
        <v xml:space="preserve"> </v>
      </c>
      <c r="K1043" s="89" t="str">
        <f t="shared" si="514"/>
        <v xml:space="preserve"> </v>
      </c>
      <c r="L1043" s="90" t="str">
        <f t="shared" si="515"/>
        <v xml:space="preserve"> </v>
      </c>
      <c r="M1043" s="107"/>
      <c r="N1043" s="108"/>
      <c r="O1043" s="94"/>
      <c r="P1043" s="48"/>
      <c r="Q1043" s="48"/>
      <c r="R1043" s="48"/>
      <c r="S1043" s="48"/>
      <c r="T1043" s="48"/>
      <c r="U1043" s="48"/>
      <c r="V1043" s="48"/>
      <c r="W1043" s="48"/>
      <c r="X1043" s="48"/>
      <c r="Y1043" s="48"/>
      <c r="Z1043" s="48"/>
      <c r="AA1043"/>
      <c r="AB1043"/>
    </row>
    <row r="1044" spans="1:28" ht="17.100000000000001" customHeight="1" x14ac:dyDescent="0.45">
      <c r="A1044" s="291"/>
      <c r="B1044" s="151"/>
      <c r="C1044" s="141">
        <f t="shared" si="516"/>
        <v>3</v>
      </c>
      <c r="D1044" s="19"/>
      <c r="E1044" s="20"/>
      <c r="F1044" s="21"/>
      <c r="G1044" s="22"/>
      <c r="H1044" s="87" t="str">
        <f t="shared" si="512"/>
        <v xml:space="preserve"> </v>
      </c>
      <c r="I1044" s="22"/>
      <c r="J1044" s="88" t="str">
        <f t="shared" si="513"/>
        <v xml:space="preserve"> </v>
      </c>
      <c r="K1044" s="89" t="str">
        <f t="shared" si="514"/>
        <v xml:space="preserve"> </v>
      </c>
      <c r="L1044" s="90" t="str">
        <f t="shared" si="515"/>
        <v xml:space="preserve"> </v>
      </c>
      <c r="M1044" s="107"/>
      <c r="N1044" s="108"/>
      <c r="O1044" s="94"/>
      <c r="P1044" s="48"/>
      <c r="Q1044" s="48"/>
      <c r="R1044" s="48"/>
      <c r="S1044" s="48"/>
      <c r="T1044" s="48"/>
      <c r="U1044" s="48"/>
      <c r="V1044" s="48"/>
      <c r="W1044" s="48"/>
      <c r="X1044" s="48"/>
      <c r="Y1044" s="48"/>
      <c r="Z1044" s="48"/>
      <c r="AA1044"/>
      <c r="AB1044"/>
    </row>
    <row r="1045" spans="1:28" ht="17.100000000000001" customHeight="1" x14ac:dyDescent="0.45">
      <c r="A1045" s="291"/>
      <c r="B1045" s="151"/>
      <c r="C1045" s="141">
        <f t="shared" si="516"/>
        <v>4</v>
      </c>
      <c r="D1045" s="19"/>
      <c r="E1045" s="20"/>
      <c r="F1045" s="21"/>
      <c r="G1045" s="22"/>
      <c r="H1045" s="87" t="str">
        <f t="shared" si="512"/>
        <v xml:space="preserve"> </v>
      </c>
      <c r="I1045" s="22"/>
      <c r="J1045" s="88" t="str">
        <f t="shared" si="513"/>
        <v xml:space="preserve"> </v>
      </c>
      <c r="K1045" s="89" t="str">
        <f t="shared" si="514"/>
        <v xml:space="preserve"> </v>
      </c>
      <c r="L1045" s="90" t="str">
        <f t="shared" si="515"/>
        <v xml:space="preserve"> </v>
      </c>
      <c r="M1045" s="107"/>
      <c r="N1045" s="108"/>
      <c r="O1045" s="94"/>
      <c r="P1045" s="48"/>
      <c r="Q1045" s="48"/>
      <c r="R1045" s="48"/>
      <c r="S1045" s="48"/>
      <c r="T1045" s="48"/>
      <c r="U1045" s="48"/>
      <c r="V1045" s="48"/>
      <c r="W1045" s="48"/>
      <c r="X1045" s="48"/>
      <c r="Y1045" s="48"/>
      <c r="Z1045" s="48"/>
      <c r="AA1045"/>
      <c r="AB1045"/>
    </row>
    <row r="1046" spans="1:28" ht="17.100000000000001" customHeight="1" x14ac:dyDescent="0.45">
      <c r="A1046" s="291"/>
      <c r="B1046" s="151"/>
      <c r="C1046" s="141">
        <f t="shared" si="516"/>
        <v>5</v>
      </c>
      <c r="D1046" s="19"/>
      <c r="E1046" s="20"/>
      <c r="F1046" s="21"/>
      <c r="G1046" s="22"/>
      <c r="H1046" s="87" t="str">
        <f t="shared" si="512"/>
        <v xml:space="preserve"> </v>
      </c>
      <c r="I1046" s="22"/>
      <c r="J1046" s="88" t="str">
        <f t="shared" si="513"/>
        <v xml:space="preserve"> </v>
      </c>
      <c r="K1046" s="89" t="str">
        <f t="shared" si="514"/>
        <v xml:space="preserve"> </v>
      </c>
      <c r="L1046" s="90" t="str">
        <f t="shared" si="515"/>
        <v xml:space="preserve"> </v>
      </c>
      <c r="M1046" s="107"/>
      <c r="N1046" s="108"/>
      <c r="O1046" s="94"/>
      <c r="P1046" s="48"/>
      <c r="Q1046" s="48"/>
      <c r="R1046" s="48"/>
      <c r="S1046" s="48"/>
      <c r="T1046" s="48"/>
      <c r="U1046" s="48"/>
      <c r="V1046" s="48"/>
      <c r="W1046" s="48"/>
      <c r="X1046" s="48"/>
      <c r="Y1046" s="48"/>
      <c r="Z1046" s="48"/>
      <c r="AA1046"/>
      <c r="AB1046"/>
    </row>
    <row r="1047" spans="1:28" ht="17.100000000000001" customHeight="1" x14ac:dyDescent="0.45">
      <c r="A1047" s="291"/>
      <c r="B1047" s="151"/>
      <c r="C1047" s="141">
        <f t="shared" si="516"/>
        <v>6</v>
      </c>
      <c r="D1047" s="19"/>
      <c r="E1047" s="20"/>
      <c r="F1047" s="21"/>
      <c r="G1047" s="22"/>
      <c r="H1047" s="87" t="str">
        <f t="shared" si="512"/>
        <v xml:space="preserve"> </v>
      </c>
      <c r="I1047" s="22"/>
      <c r="J1047" s="88" t="str">
        <f t="shared" si="513"/>
        <v xml:space="preserve"> </v>
      </c>
      <c r="K1047" s="89" t="str">
        <f t="shared" si="514"/>
        <v xml:space="preserve"> </v>
      </c>
      <c r="L1047" s="90" t="str">
        <f t="shared" si="515"/>
        <v xml:space="preserve"> </v>
      </c>
      <c r="M1047" s="107"/>
      <c r="N1047" s="108"/>
      <c r="O1047" s="94"/>
      <c r="P1047" s="48"/>
      <c r="Q1047" s="48"/>
      <c r="R1047" s="48"/>
      <c r="S1047" s="48"/>
      <c r="T1047" s="48"/>
      <c r="U1047" s="48"/>
      <c r="V1047" s="48"/>
      <c r="W1047" s="48"/>
      <c r="X1047" s="48"/>
      <c r="Y1047" s="48"/>
      <c r="Z1047" s="48"/>
      <c r="AA1047"/>
      <c r="AB1047"/>
    </row>
    <row r="1048" spans="1:28" ht="17.100000000000001" customHeight="1" x14ac:dyDescent="0.45">
      <c r="A1048" s="291"/>
      <c r="B1048" s="151"/>
      <c r="C1048" s="141">
        <f t="shared" si="516"/>
        <v>7</v>
      </c>
      <c r="D1048" s="19"/>
      <c r="E1048" s="20"/>
      <c r="F1048" s="21"/>
      <c r="G1048" s="22"/>
      <c r="H1048" s="87" t="str">
        <f t="shared" si="512"/>
        <v xml:space="preserve"> </v>
      </c>
      <c r="I1048" s="22"/>
      <c r="J1048" s="88" t="str">
        <f t="shared" si="513"/>
        <v xml:space="preserve"> </v>
      </c>
      <c r="K1048" s="89" t="str">
        <f t="shared" si="514"/>
        <v xml:space="preserve"> </v>
      </c>
      <c r="L1048" s="90" t="str">
        <f t="shared" si="515"/>
        <v xml:space="preserve"> </v>
      </c>
      <c r="M1048" s="107"/>
      <c r="N1048" s="108"/>
      <c r="O1048" s="94"/>
      <c r="P1048" s="48"/>
      <c r="Q1048" s="48"/>
      <c r="R1048" s="48"/>
      <c r="S1048" s="48"/>
      <c r="T1048" s="48"/>
      <c r="U1048" s="48"/>
      <c r="V1048" s="48"/>
      <c r="W1048" s="48"/>
      <c r="X1048" s="48"/>
      <c r="Y1048" s="48"/>
      <c r="Z1048" s="48"/>
      <c r="AA1048"/>
      <c r="AB1048"/>
    </row>
    <row r="1049" spans="1:28" ht="17.100000000000001" customHeight="1" x14ac:dyDescent="0.45">
      <c r="A1049" s="291"/>
      <c r="B1049" s="151"/>
      <c r="C1049" s="141">
        <f t="shared" si="516"/>
        <v>8</v>
      </c>
      <c r="D1049" s="19"/>
      <c r="E1049" s="20"/>
      <c r="F1049" s="21"/>
      <c r="G1049" s="22"/>
      <c r="H1049" s="87" t="str">
        <f t="shared" si="512"/>
        <v xml:space="preserve"> </v>
      </c>
      <c r="I1049" s="22"/>
      <c r="J1049" s="88" t="str">
        <f t="shared" si="513"/>
        <v xml:space="preserve"> </v>
      </c>
      <c r="K1049" s="89" t="str">
        <f t="shared" si="514"/>
        <v xml:space="preserve"> </v>
      </c>
      <c r="L1049" s="90" t="str">
        <f t="shared" si="515"/>
        <v xml:space="preserve"> </v>
      </c>
      <c r="M1049" s="107"/>
      <c r="N1049" s="108"/>
      <c r="O1049" s="94"/>
      <c r="P1049" s="48"/>
      <c r="Q1049" s="48"/>
      <c r="R1049" s="48"/>
      <c r="S1049" s="48"/>
      <c r="T1049" s="48"/>
      <c r="U1049" s="48"/>
      <c r="V1049" s="48"/>
      <c r="W1049" s="48"/>
      <c r="X1049" s="48"/>
      <c r="Y1049" s="48"/>
      <c r="Z1049" s="48"/>
      <c r="AA1049"/>
      <c r="AB1049"/>
    </row>
    <row r="1050" spans="1:28" ht="17.100000000000001" customHeight="1" x14ac:dyDescent="0.45">
      <c r="A1050" s="291"/>
      <c r="B1050" s="151"/>
      <c r="C1050" s="141">
        <f t="shared" si="516"/>
        <v>9</v>
      </c>
      <c r="D1050" s="19"/>
      <c r="E1050" s="20"/>
      <c r="F1050" s="21"/>
      <c r="G1050" s="22"/>
      <c r="H1050" s="87" t="str">
        <f t="shared" si="512"/>
        <v xml:space="preserve"> </v>
      </c>
      <c r="I1050" s="22"/>
      <c r="J1050" s="88" t="str">
        <f t="shared" si="513"/>
        <v xml:space="preserve"> </v>
      </c>
      <c r="K1050" s="89" t="str">
        <f t="shared" si="514"/>
        <v xml:space="preserve"> </v>
      </c>
      <c r="L1050" s="90" t="str">
        <f t="shared" si="515"/>
        <v xml:space="preserve"> </v>
      </c>
      <c r="M1050" s="107"/>
      <c r="N1050" s="108"/>
      <c r="O1050" s="94"/>
      <c r="P1050" s="48"/>
      <c r="Q1050" s="48"/>
      <c r="R1050" s="48"/>
      <c r="S1050" s="48"/>
    </row>
    <row r="1051" spans="1:28" ht="17.100000000000001" customHeight="1" thickBot="1" x14ac:dyDescent="0.5">
      <c r="A1051" s="292"/>
      <c r="B1051" s="152"/>
      <c r="C1051" s="142">
        <f t="shared" si="516"/>
        <v>10</v>
      </c>
      <c r="D1051" s="23"/>
      <c r="E1051" s="24"/>
      <c r="F1051" s="102"/>
      <c r="G1051" s="25"/>
      <c r="H1051" s="109" t="str">
        <f t="shared" si="512"/>
        <v xml:space="preserve"> </v>
      </c>
      <c r="I1051" s="25"/>
      <c r="J1051" s="110" t="str">
        <f t="shared" si="513"/>
        <v xml:space="preserve"> </v>
      </c>
      <c r="K1051" s="95" t="str">
        <f t="shared" si="514"/>
        <v xml:space="preserve"> </v>
      </c>
      <c r="L1051" s="111" t="str">
        <f t="shared" si="515"/>
        <v xml:space="preserve"> </v>
      </c>
      <c r="M1051" s="96"/>
      <c r="N1051" s="97"/>
      <c r="O1051" s="98"/>
      <c r="P1051" s="48"/>
      <c r="Q1051" s="48"/>
      <c r="R1051" s="48"/>
      <c r="S1051" s="48"/>
    </row>
    <row r="1052" spans="1:28" ht="55.9" thickBot="1" x14ac:dyDescent="0.5">
      <c r="A1052" s="112" t="s">
        <v>65</v>
      </c>
      <c r="B1052" s="113" t="s">
        <v>112</v>
      </c>
      <c r="C1052" s="114" t="s">
        <v>79</v>
      </c>
      <c r="D1052" s="114" t="s">
        <v>107</v>
      </c>
      <c r="E1052" s="114" t="s">
        <v>211</v>
      </c>
      <c r="F1052" s="114" t="s">
        <v>81</v>
      </c>
      <c r="G1052" s="114" t="s">
        <v>32</v>
      </c>
      <c r="H1052" s="114" t="s">
        <v>68</v>
      </c>
      <c r="I1052" s="114" t="s">
        <v>44</v>
      </c>
      <c r="J1052" s="114" t="s">
        <v>33</v>
      </c>
      <c r="K1052" s="114" t="s">
        <v>34</v>
      </c>
      <c r="L1052" s="114" t="s">
        <v>228</v>
      </c>
      <c r="M1052" s="114" t="s">
        <v>229</v>
      </c>
      <c r="N1052" s="114" t="s">
        <v>80</v>
      </c>
      <c r="O1052" s="115" t="s">
        <v>69</v>
      </c>
      <c r="P1052" s="48"/>
    </row>
    <row r="1053" spans="1:28" ht="21" customHeight="1" x14ac:dyDescent="0.5">
      <c r="A1053" s="49">
        <f>A1040+1</f>
        <v>81</v>
      </c>
      <c r="B1053" s="181"/>
      <c r="C1053" s="174"/>
      <c r="D1053" s="50" t="str">
        <f>IF(ISBLANK(C1053)," ",C1053/$K$8)</f>
        <v xml:space="preserve"> </v>
      </c>
      <c r="E1053" s="17"/>
      <c r="F1053" s="51" t="str">
        <f>IF((SUM(L1055:L1064))&gt;0,SUM(L1055:L1064)," ")</f>
        <v xml:space="preserve"> </v>
      </c>
      <c r="G1053" s="17"/>
      <c r="H1053" s="17"/>
      <c r="I1053" s="17"/>
      <c r="J1053" s="17"/>
      <c r="K1053" s="18"/>
      <c r="L1053" s="18"/>
      <c r="M1053" s="52" t="str">
        <f>IF(ISBLANK(C1053)," ",IF(SUM(D1055:E1064)+SUM(G1053:H1053)+SUM(J1053:L1053)&gt;(D1053*$K$8*$G$8),(D1053*$K$8*$G$8),SUM(D1055:E1064)+SUM(G1053:H1053)+SUM(J1053:L1053)))</f>
        <v xml:space="preserve"> </v>
      </c>
      <c r="N1053" s="26"/>
      <c r="O1053" s="99" t="str">
        <f>IF(ISBLANK(N1053)," ",IF(M1053="0,00","0,00",MIN(IF(SUM(750/$O$8*M1053)&gt;750,750,SUM(750/$O$8*M1053)),N1053)))</f>
        <v xml:space="preserve"> </v>
      </c>
      <c r="P1053" s="53"/>
    </row>
    <row r="1054" spans="1:28" ht="86.1" customHeight="1" x14ac:dyDescent="0.45">
      <c r="A1054" s="296" t="s">
        <v>109</v>
      </c>
      <c r="B1054" s="146" t="s">
        <v>113</v>
      </c>
      <c r="C1054" s="54" t="s">
        <v>115</v>
      </c>
      <c r="D1054" s="55" t="s">
        <v>201</v>
      </c>
      <c r="E1054" s="55" t="s">
        <v>31</v>
      </c>
      <c r="F1054" s="55" t="s">
        <v>35</v>
      </c>
      <c r="G1054" s="55" t="s">
        <v>110</v>
      </c>
      <c r="H1054" s="55" t="s">
        <v>43</v>
      </c>
      <c r="I1054" s="55" t="s">
        <v>82</v>
      </c>
      <c r="J1054" s="55" t="s">
        <v>83</v>
      </c>
      <c r="K1054" s="56" t="s">
        <v>84</v>
      </c>
      <c r="L1054" s="187" t="s">
        <v>229</v>
      </c>
      <c r="M1054" s="298" t="s">
        <v>66</v>
      </c>
      <c r="N1054" s="299"/>
      <c r="O1054" s="300"/>
      <c r="P1054" s="48"/>
    </row>
    <row r="1055" spans="1:28" ht="17.100000000000001" customHeight="1" x14ac:dyDescent="0.45">
      <c r="A1055" s="296"/>
      <c r="B1055" s="151"/>
      <c r="C1055" s="139">
        <v>1</v>
      </c>
      <c r="D1055" s="19"/>
      <c r="E1055" s="20"/>
      <c r="F1055" s="21"/>
      <c r="G1055" s="22"/>
      <c r="H1055" s="57" t="str">
        <f>IF(ISBLANK(G1055)," ",(G1055+1))</f>
        <v xml:space="preserve"> </v>
      </c>
      <c r="I1055" s="22"/>
      <c r="J1055" s="58" t="str">
        <f>IF(ISBLANK(I1055)," ",DATEDIF(G1055,I1055,"d"))</f>
        <v xml:space="preserve"> </v>
      </c>
      <c r="K1055" s="59" t="str">
        <f>IF(ISBLANK(G1055)," ",(H1055+29))</f>
        <v xml:space="preserve"> </v>
      </c>
      <c r="L1055" s="60" t="str">
        <f>IF(ISBLANK(D1055),IF(ISBLANK(E1055)," ",D1055+E1055),D1055+E1055)</f>
        <v xml:space="preserve"> </v>
      </c>
      <c r="M1055" s="61"/>
      <c r="N1055" s="62"/>
      <c r="O1055" s="63"/>
      <c r="P1055" s="48"/>
      <c r="Q1055" s="48"/>
      <c r="R1055" s="48"/>
      <c r="S1055" s="48"/>
      <c r="T1055" s="48"/>
      <c r="U1055" s="48"/>
      <c r="V1055" s="48"/>
      <c r="W1055" s="48"/>
      <c r="X1055" s="48"/>
      <c r="Y1055" s="48"/>
      <c r="Z1055" s="48"/>
      <c r="AA1055"/>
      <c r="AB1055"/>
    </row>
    <row r="1056" spans="1:28" ht="17.100000000000001" customHeight="1" x14ac:dyDescent="0.45">
      <c r="A1056" s="296"/>
      <c r="B1056" s="151"/>
      <c r="C1056" s="139">
        <f t="shared" ref="C1056:C1064" si="517">C1055+1</f>
        <v>2</v>
      </c>
      <c r="D1056" s="19"/>
      <c r="E1056" s="20"/>
      <c r="F1056" s="21"/>
      <c r="G1056" s="22"/>
      <c r="H1056" s="57" t="str">
        <f t="shared" ref="H1056:H1064" si="518">IF(ISBLANK(G1056)," ",(G1056+1))</f>
        <v xml:space="preserve"> </v>
      </c>
      <c r="I1056" s="22"/>
      <c r="J1056" s="58" t="str">
        <f t="shared" ref="J1056:J1064" si="519">IF(ISBLANK(I1056)," ",DATEDIF(G1056,I1056,"d"))</f>
        <v xml:space="preserve"> </v>
      </c>
      <c r="K1056" s="59" t="str">
        <f>IF(ISBLANK(G1056)," ",(H1056+29))</f>
        <v xml:space="preserve"> </v>
      </c>
      <c r="L1056" s="60" t="str">
        <f t="shared" ref="L1056:L1064" si="520">IF(ISBLANK(D1056),IF(ISBLANK(E1056)," ",D1056+E1056),D1056+E1056)</f>
        <v xml:space="preserve"> </v>
      </c>
      <c r="M1056" s="100"/>
      <c r="N1056" s="101"/>
      <c r="O1056" s="64"/>
      <c r="P1056" s="48"/>
      <c r="Q1056" s="48"/>
      <c r="R1056" s="48"/>
      <c r="S1056" s="48"/>
      <c r="T1056" s="48"/>
      <c r="U1056" s="48"/>
      <c r="V1056" s="48"/>
      <c r="W1056" s="48"/>
      <c r="X1056" s="48"/>
      <c r="Y1056" s="48"/>
      <c r="Z1056" s="48"/>
      <c r="AA1056"/>
      <c r="AB1056"/>
    </row>
    <row r="1057" spans="1:28" ht="17.100000000000001" customHeight="1" x14ac:dyDescent="0.45">
      <c r="A1057" s="296"/>
      <c r="B1057" s="151"/>
      <c r="C1057" s="139">
        <f t="shared" si="517"/>
        <v>3</v>
      </c>
      <c r="D1057" s="19"/>
      <c r="E1057" s="20"/>
      <c r="F1057" s="21"/>
      <c r="G1057" s="116"/>
      <c r="H1057" s="57" t="str">
        <f t="shared" si="518"/>
        <v xml:space="preserve"> </v>
      </c>
      <c r="I1057" s="22"/>
      <c r="J1057" s="58" t="str">
        <f t="shared" si="519"/>
        <v xml:space="preserve"> </v>
      </c>
      <c r="K1057" s="59" t="str">
        <f t="shared" ref="K1057" si="521">IF(ISBLANK(G1057)," ",(H1057+29))</f>
        <v xml:space="preserve"> </v>
      </c>
      <c r="L1057" s="60" t="str">
        <f t="shared" si="520"/>
        <v xml:space="preserve"> </v>
      </c>
      <c r="M1057" s="100"/>
      <c r="N1057" s="101"/>
      <c r="O1057" s="64"/>
      <c r="P1057" s="48"/>
      <c r="Q1057" s="48"/>
      <c r="R1057" s="48"/>
      <c r="S1057" s="48"/>
      <c r="T1057" s="48"/>
      <c r="U1057" s="48"/>
      <c r="V1057" s="48"/>
      <c r="W1057" s="48"/>
      <c r="X1057" s="48"/>
      <c r="Y1057" s="48"/>
      <c r="Z1057" s="48"/>
      <c r="AA1057"/>
      <c r="AB1057"/>
    </row>
    <row r="1058" spans="1:28" ht="17.100000000000001" customHeight="1" x14ac:dyDescent="0.45">
      <c r="A1058" s="296"/>
      <c r="B1058" s="151"/>
      <c r="C1058" s="139">
        <f t="shared" si="517"/>
        <v>4</v>
      </c>
      <c r="D1058" s="19"/>
      <c r="E1058" s="20"/>
      <c r="F1058" s="21"/>
      <c r="G1058" s="22"/>
      <c r="H1058" s="57" t="str">
        <f t="shared" si="518"/>
        <v xml:space="preserve"> </v>
      </c>
      <c r="I1058" s="22"/>
      <c r="J1058" s="58" t="str">
        <f t="shared" si="519"/>
        <v xml:space="preserve"> </v>
      </c>
      <c r="K1058" s="59" t="str">
        <f>IF(ISBLANK(G1058)," ",(H1058+29))</f>
        <v xml:space="preserve"> </v>
      </c>
      <c r="L1058" s="60" t="str">
        <f t="shared" si="520"/>
        <v xml:space="preserve"> </v>
      </c>
      <c r="M1058" s="100"/>
      <c r="N1058" s="101"/>
      <c r="O1058" s="64"/>
      <c r="P1058" s="48"/>
      <c r="Q1058" s="48"/>
      <c r="R1058" s="48"/>
      <c r="S1058" s="48"/>
      <c r="T1058" s="48"/>
      <c r="U1058" s="48"/>
      <c r="V1058" s="48"/>
      <c r="W1058" s="48"/>
      <c r="X1058" s="48"/>
      <c r="Y1058" s="48"/>
      <c r="Z1058" s="48"/>
      <c r="AA1058"/>
      <c r="AB1058"/>
    </row>
    <row r="1059" spans="1:28" ht="17.100000000000001" customHeight="1" x14ac:dyDescent="0.45">
      <c r="A1059" s="296"/>
      <c r="B1059" s="151"/>
      <c r="C1059" s="139">
        <f t="shared" si="517"/>
        <v>5</v>
      </c>
      <c r="D1059" s="19"/>
      <c r="E1059" s="20"/>
      <c r="F1059" s="21"/>
      <c r="G1059" s="22"/>
      <c r="H1059" s="57" t="str">
        <f t="shared" si="518"/>
        <v xml:space="preserve"> </v>
      </c>
      <c r="I1059" s="22"/>
      <c r="J1059" s="58" t="str">
        <f t="shared" si="519"/>
        <v xml:space="preserve"> </v>
      </c>
      <c r="K1059" s="59" t="str">
        <f t="shared" ref="K1059:K1064" si="522">IF(ISBLANK(G1059)," ",(H1059+29))</f>
        <v xml:space="preserve"> </v>
      </c>
      <c r="L1059" s="60" t="str">
        <f t="shared" si="520"/>
        <v xml:space="preserve"> </v>
      </c>
      <c r="M1059" s="100"/>
      <c r="N1059" s="101"/>
      <c r="O1059" s="64"/>
      <c r="P1059" s="48"/>
      <c r="Q1059" s="48"/>
      <c r="R1059" s="48"/>
      <c r="S1059" s="48"/>
      <c r="T1059" s="48"/>
      <c r="U1059" s="48"/>
      <c r="V1059" s="48"/>
      <c r="W1059" s="48"/>
      <c r="X1059" s="48"/>
      <c r="Y1059" s="48"/>
      <c r="Z1059" s="48"/>
      <c r="AA1059"/>
      <c r="AB1059"/>
    </row>
    <row r="1060" spans="1:28" ht="17.100000000000001" customHeight="1" x14ac:dyDescent="0.45">
      <c r="A1060" s="296"/>
      <c r="B1060" s="151"/>
      <c r="C1060" s="139">
        <f t="shared" si="517"/>
        <v>6</v>
      </c>
      <c r="D1060" s="19"/>
      <c r="E1060" s="20"/>
      <c r="F1060" s="21"/>
      <c r="G1060" s="22"/>
      <c r="H1060" s="57" t="str">
        <f t="shared" si="518"/>
        <v xml:space="preserve"> </v>
      </c>
      <c r="I1060" s="22"/>
      <c r="J1060" s="58" t="str">
        <f t="shared" si="519"/>
        <v xml:space="preserve"> </v>
      </c>
      <c r="K1060" s="59" t="str">
        <f t="shared" si="522"/>
        <v xml:space="preserve"> </v>
      </c>
      <c r="L1060" s="60" t="str">
        <f t="shared" si="520"/>
        <v xml:space="preserve"> </v>
      </c>
      <c r="M1060" s="100"/>
      <c r="N1060" s="101"/>
      <c r="O1060" s="64"/>
      <c r="P1060" s="48"/>
      <c r="Q1060" s="48"/>
      <c r="R1060" s="48"/>
      <c r="S1060" s="48"/>
      <c r="T1060" s="48"/>
      <c r="U1060" s="48"/>
      <c r="V1060" s="48"/>
      <c r="W1060" s="48"/>
      <c r="X1060" s="48"/>
      <c r="Y1060" s="48"/>
      <c r="Z1060" s="48"/>
      <c r="AA1060"/>
      <c r="AB1060"/>
    </row>
    <row r="1061" spans="1:28" ht="17.100000000000001" customHeight="1" x14ac:dyDescent="0.45">
      <c r="A1061" s="296"/>
      <c r="B1061" s="151"/>
      <c r="C1061" s="139">
        <f t="shared" si="517"/>
        <v>7</v>
      </c>
      <c r="D1061" s="19"/>
      <c r="E1061" s="20"/>
      <c r="F1061" s="21"/>
      <c r="G1061" s="22"/>
      <c r="H1061" s="57" t="str">
        <f t="shared" si="518"/>
        <v xml:space="preserve"> </v>
      </c>
      <c r="I1061" s="22"/>
      <c r="J1061" s="58" t="str">
        <f t="shared" si="519"/>
        <v xml:space="preserve"> </v>
      </c>
      <c r="K1061" s="59" t="str">
        <f t="shared" si="522"/>
        <v xml:space="preserve"> </v>
      </c>
      <c r="L1061" s="60" t="str">
        <f t="shared" si="520"/>
        <v xml:space="preserve"> </v>
      </c>
      <c r="M1061" s="100"/>
      <c r="N1061" s="101"/>
      <c r="O1061" s="64"/>
      <c r="P1061" s="48"/>
      <c r="Q1061" s="48"/>
      <c r="R1061" s="48"/>
      <c r="S1061" s="48"/>
      <c r="T1061" s="48"/>
      <c r="U1061" s="48"/>
      <c r="V1061" s="48"/>
      <c r="W1061" s="48"/>
      <c r="X1061" s="48"/>
      <c r="Y1061" s="48"/>
      <c r="Z1061" s="48"/>
      <c r="AA1061"/>
      <c r="AB1061"/>
    </row>
    <row r="1062" spans="1:28" ht="17.100000000000001" customHeight="1" x14ac:dyDescent="0.45">
      <c r="A1062" s="296"/>
      <c r="B1062" s="151"/>
      <c r="C1062" s="139">
        <f t="shared" si="517"/>
        <v>8</v>
      </c>
      <c r="D1062" s="19"/>
      <c r="E1062" s="20"/>
      <c r="F1062" s="21"/>
      <c r="G1062" s="22"/>
      <c r="H1062" s="57" t="str">
        <f t="shared" si="518"/>
        <v xml:space="preserve"> </v>
      </c>
      <c r="I1062" s="22"/>
      <c r="J1062" s="58" t="str">
        <f t="shared" si="519"/>
        <v xml:space="preserve"> </v>
      </c>
      <c r="K1062" s="59" t="str">
        <f t="shared" si="522"/>
        <v xml:space="preserve"> </v>
      </c>
      <c r="L1062" s="60" t="str">
        <f t="shared" si="520"/>
        <v xml:space="preserve"> </v>
      </c>
      <c r="M1062" s="100"/>
      <c r="N1062" s="101"/>
      <c r="O1062" s="64"/>
      <c r="P1062" s="48"/>
      <c r="Q1062" s="48"/>
      <c r="R1062" s="48"/>
      <c r="S1062" s="48"/>
      <c r="T1062" s="48"/>
      <c r="U1062" s="48"/>
      <c r="V1062" s="48"/>
      <c r="W1062" s="48"/>
      <c r="X1062" s="48"/>
      <c r="Y1062" s="48"/>
      <c r="Z1062" s="48"/>
      <c r="AA1062"/>
      <c r="AB1062"/>
    </row>
    <row r="1063" spans="1:28" ht="17.100000000000001" customHeight="1" x14ac:dyDescent="0.45">
      <c r="A1063" s="296"/>
      <c r="B1063" s="151"/>
      <c r="C1063" s="139">
        <f t="shared" si="517"/>
        <v>9</v>
      </c>
      <c r="D1063" s="19"/>
      <c r="E1063" s="20"/>
      <c r="F1063" s="21"/>
      <c r="G1063" s="22"/>
      <c r="H1063" s="57" t="str">
        <f t="shared" si="518"/>
        <v xml:space="preserve"> </v>
      </c>
      <c r="I1063" s="22"/>
      <c r="J1063" s="58" t="str">
        <f t="shared" si="519"/>
        <v xml:space="preserve"> </v>
      </c>
      <c r="K1063" s="59" t="str">
        <f t="shared" si="522"/>
        <v xml:space="preserve"> </v>
      </c>
      <c r="L1063" s="60" t="str">
        <f t="shared" si="520"/>
        <v xml:space="preserve"> </v>
      </c>
      <c r="M1063" s="100"/>
      <c r="N1063" s="101"/>
      <c r="O1063" s="64"/>
      <c r="P1063" s="48"/>
      <c r="Q1063" s="48"/>
      <c r="R1063" s="48"/>
      <c r="S1063" s="48"/>
    </row>
    <row r="1064" spans="1:28" ht="17.100000000000001" customHeight="1" thickBot="1" x14ac:dyDescent="0.5">
      <c r="A1064" s="297"/>
      <c r="B1064" s="152"/>
      <c r="C1064" s="140">
        <f t="shared" si="517"/>
        <v>10</v>
      </c>
      <c r="D1064" s="23"/>
      <c r="E1064" s="24"/>
      <c r="F1064" s="102"/>
      <c r="G1064" s="25"/>
      <c r="H1064" s="103" t="str">
        <f t="shared" si="518"/>
        <v xml:space="preserve"> </v>
      </c>
      <c r="I1064" s="25"/>
      <c r="J1064" s="104" t="str">
        <f t="shared" si="519"/>
        <v xml:space="preserve"> </v>
      </c>
      <c r="K1064" s="65" t="str">
        <f t="shared" si="522"/>
        <v xml:space="preserve"> </v>
      </c>
      <c r="L1064" s="105" t="str">
        <f t="shared" si="520"/>
        <v xml:space="preserve"> </v>
      </c>
      <c r="M1064" s="66"/>
      <c r="N1064" s="67"/>
      <c r="O1064" s="68"/>
      <c r="P1064" s="48"/>
      <c r="Q1064" s="48"/>
      <c r="R1064" s="48"/>
      <c r="S1064" s="48"/>
    </row>
    <row r="1065" spans="1:28" ht="55.9" thickBot="1" x14ac:dyDescent="0.5">
      <c r="A1065" s="112" t="s">
        <v>65</v>
      </c>
      <c r="B1065" s="113" t="s">
        <v>112</v>
      </c>
      <c r="C1065" s="114" t="s">
        <v>79</v>
      </c>
      <c r="D1065" s="114" t="s">
        <v>107</v>
      </c>
      <c r="E1065" s="114" t="s">
        <v>211</v>
      </c>
      <c r="F1065" s="114" t="s">
        <v>81</v>
      </c>
      <c r="G1065" s="114" t="s">
        <v>32</v>
      </c>
      <c r="H1065" s="114" t="s">
        <v>68</v>
      </c>
      <c r="I1065" s="114" t="s">
        <v>44</v>
      </c>
      <c r="J1065" s="114" t="s">
        <v>33</v>
      </c>
      <c r="K1065" s="114" t="s">
        <v>34</v>
      </c>
      <c r="L1065" s="114" t="s">
        <v>228</v>
      </c>
      <c r="M1065" s="114" t="s">
        <v>229</v>
      </c>
      <c r="N1065" s="114" t="s">
        <v>80</v>
      </c>
      <c r="O1065" s="115" t="s">
        <v>69</v>
      </c>
      <c r="P1065" s="48"/>
    </row>
    <row r="1066" spans="1:28" ht="21" customHeight="1" x14ac:dyDescent="0.5">
      <c r="A1066" s="81">
        <f>A1053+1</f>
        <v>82</v>
      </c>
      <c r="B1066" s="181"/>
      <c r="C1066" s="174"/>
      <c r="D1066" s="85" t="str">
        <f t="shared" ref="D1066" si="523">IF(ISBLANK(C1066)," ",C1066/$K$8)</f>
        <v xml:space="preserve"> </v>
      </c>
      <c r="E1066" s="17"/>
      <c r="F1066" s="86" t="str">
        <f t="shared" ref="F1066" si="524">IF((SUM(L1068:L1077))&gt;0,SUM(L1068:L1077)," ")</f>
        <v xml:space="preserve"> </v>
      </c>
      <c r="G1066" s="17"/>
      <c r="H1066" s="17"/>
      <c r="I1066" s="17"/>
      <c r="J1066" s="17"/>
      <c r="K1066" s="18"/>
      <c r="L1066" s="18"/>
      <c r="M1066" s="52" t="str">
        <f>IF(ISBLANK(C1066)," ",IF(SUM(D1068:E1077)+SUM(G1066:H1066)+SUM(J1066:L1066)&gt;(D1066*$K$8*$G$8),(D1066*$K$8*$G$8),SUM(D1068:E1077)+SUM(G1066:H1066)+SUM(J1066:L1066)))</f>
        <v xml:space="preserve"> </v>
      </c>
      <c r="N1066" s="26"/>
      <c r="O1066" s="106" t="str">
        <f>IF(ISBLANK(N1066)," ",IF(M1066="0,00","0,00",MIN(IF(SUM(750/$O$8*M1066)&gt;750,750,SUM(750/$O$8*M1066)),N1066)))</f>
        <v xml:space="preserve"> </v>
      </c>
      <c r="P1066" s="53"/>
    </row>
    <row r="1067" spans="1:28" ht="86.1" customHeight="1" x14ac:dyDescent="0.45">
      <c r="A1067" s="291" t="s">
        <v>109</v>
      </c>
      <c r="B1067" s="120" t="s">
        <v>113</v>
      </c>
      <c r="C1067" s="82" t="s">
        <v>115</v>
      </c>
      <c r="D1067" s="83" t="s">
        <v>201</v>
      </c>
      <c r="E1067" s="83" t="s">
        <v>31</v>
      </c>
      <c r="F1067" s="83" t="s">
        <v>35</v>
      </c>
      <c r="G1067" s="83" t="s">
        <v>110</v>
      </c>
      <c r="H1067" s="83" t="s">
        <v>43</v>
      </c>
      <c r="I1067" s="83" t="s">
        <v>82</v>
      </c>
      <c r="J1067" s="83" t="s">
        <v>83</v>
      </c>
      <c r="K1067" s="84" t="s">
        <v>84</v>
      </c>
      <c r="L1067" s="188" t="s">
        <v>229</v>
      </c>
      <c r="M1067" s="293" t="s">
        <v>66</v>
      </c>
      <c r="N1067" s="294"/>
      <c r="O1067" s="295"/>
      <c r="P1067" s="48"/>
    </row>
    <row r="1068" spans="1:28" ht="17.100000000000001" customHeight="1" x14ac:dyDescent="0.45">
      <c r="A1068" s="291"/>
      <c r="B1068" s="151"/>
      <c r="C1068" s="141">
        <v>1</v>
      </c>
      <c r="D1068" s="19"/>
      <c r="E1068" s="20"/>
      <c r="F1068" s="21"/>
      <c r="G1068" s="22"/>
      <c r="H1068" s="87" t="str">
        <f t="shared" ref="H1068:H1077" si="525">IF(ISBLANK(G1068)," ",(G1068+1))</f>
        <v xml:space="preserve"> </v>
      </c>
      <c r="I1068" s="22"/>
      <c r="J1068" s="88" t="str">
        <f t="shared" ref="J1068:J1077" si="526">IF(ISBLANK(I1068)," ",DATEDIF(G1068,I1068,"d"))</f>
        <v xml:space="preserve"> </v>
      </c>
      <c r="K1068" s="89" t="str">
        <f t="shared" ref="K1068:K1077" si="527">IF(ISBLANK(G1068)," ",(H1068+29))</f>
        <v xml:space="preserve"> </v>
      </c>
      <c r="L1068" s="90" t="str">
        <f t="shared" ref="L1068:L1077" si="528">IF(ISBLANK(D1068),IF(ISBLANK(E1068)," ",D1068+E1068),D1068+E1068)</f>
        <v xml:space="preserve"> </v>
      </c>
      <c r="M1068" s="91"/>
      <c r="N1068" s="92"/>
      <c r="O1068" s="93"/>
      <c r="P1068" s="48"/>
      <c r="Q1068" s="48"/>
      <c r="R1068" s="48"/>
      <c r="S1068" s="48"/>
      <c r="T1068" s="48"/>
      <c r="U1068" s="48"/>
      <c r="V1068" s="48"/>
      <c r="W1068" s="48"/>
      <c r="X1068" s="48"/>
      <c r="Y1068" s="48"/>
      <c r="Z1068" s="48"/>
      <c r="AA1068"/>
      <c r="AB1068"/>
    </row>
    <row r="1069" spans="1:28" ht="17.100000000000001" customHeight="1" x14ac:dyDescent="0.45">
      <c r="A1069" s="291"/>
      <c r="B1069" s="151"/>
      <c r="C1069" s="141">
        <f t="shared" ref="C1069:C1077" si="529">C1068+1</f>
        <v>2</v>
      </c>
      <c r="D1069" s="19"/>
      <c r="E1069" s="20"/>
      <c r="F1069" s="21"/>
      <c r="G1069" s="22"/>
      <c r="H1069" s="87" t="str">
        <f t="shared" si="525"/>
        <v xml:space="preserve"> </v>
      </c>
      <c r="I1069" s="22"/>
      <c r="J1069" s="88" t="str">
        <f t="shared" si="526"/>
        <v xml:space="preserve"> </v>
      </c>
      <c r="K1069" s="89" t="str">
        <f t="shared" si="527"/>
        <v xml:space="preserve"> </v>
      </c>
      <c r="L1069" s="90" t="str">
        <f t="shared" si="528"/>
        <v xml:space="preserve"> </v>
      </c>
      <c r="M1069" s="107"/>
      <c r="N1069" s="108"/>
      <c r="O1069" s="94"/>
      <c r="P1069" s="48"/>
      <c r="Q1069" s="48"/>
      <c r="R1069" s="48"/>
      <c r="S1069" s="48"/>
      <c r="T1069" s="48"/>
      <c r="U1069" s="48"/>
      <c r="V1069" s="48"/>
      <c r="W1069" s="48"/>
      <c r="X1069" s="48"/>
      <c r="Y1069" s="48"/>
      <c r="Z1069" s="48"/>
      <c r="AA1069"/>
      <c r="AB1069"/>
    </row>
    <row r="1070" spans="1:28" ht="17.100000000000001" customHeight="1" x14ac:dyDescent="0.45">
      <c r="A1070" s="291"/>
      <c r="B1070" s="151"/>
      <c r="C1070" s="141">
        <f t="shared" si="529"/>
        <v>3</v>
      </c>
      <c r="D1070" s="19"/>
      <c r="E1070" s="20"/>
      <c r="F1070" s="21"/>
      <c r="G1070" s="22"/>
      <c r="H1070" s="87" t="str">
        <f t="shared" si="525"/>
        <v xml:space="preserve"> </v>
      </c>
      <c r="I1070" s="22"/>
      <c r="J1070" s="88" t="str">
        <f t="shared" si="526"/>
        <v xml:space="preserve"> </v>
      </c>
      <c r="K1070" s="89" t="str">
        <f t="shared" si="527"/>
        <v xml:space="preserve"> </v>
      </c>
      <c r="L1070" s="90" t="str">
        <f t="shared" si="528"/>
        <v xml:space="preserve"> </v>
      </c>
      <c r="M1070" s="107"/>
      <c r="N1070" s="108"/>
      <c r="O1070" s="94"/>
      <c r="P1070" s="48"/>
      <c r="Q1070" s="48"/>
      <c r="R1070" s="48"/>
      <c r="S1070" s="48"/>
      <c r="T1070" s="48"/>
      <c r="U1070" s="48"/>
      <c r="V1070" s="48"/>
      <c r="W1070" s="48"/>
      <c r="X1070" s="48"/>
      <c r="Y1070" s="48"/>
      <c r="Z1070" s="48"/>
      <c r="AA1070"/>
      <c r="AB1070"/>
    </row>
    <row r="1071" spans="1:28" ht="17.100000000000001" customHeight="1" x14ac:dyDescent="0.45">
      <c r="A1071" s="291"/>
      <c r="B1071" s="151"/>
      <c r="C1071" s="141">
        <f t="shared" si="529"/>
        <v>4</v>
      </c>
      <c r="D1071" s="19"/>
      <c r="E1071" s="20"/>
      <c r="F1071" s="21"/>
      <c r="G1071" s="22"/>
      <c r="H1071" s="87" t="str">
        <f t="shared" si="525"/>
        <v xml:space="preserve"> </v>
      </c>
      <c r="I1071" s="22"/>
      <c r="J1071" s="88" t="str">
        <f t="shared" si="526"/>
        <v xml:space="preserve"> </v>
      </c>
      <c r="K1071" s="89" t="str">
        <f t="shared" si="527"/>
        <v xml:space="preserve"> </v>
      </c>
      <c r="L1071" s="90" t="str">
        <f t="shared" si="528"/>
        <v xml:space="preserve"> </v>
      </c>
      <c r="M1071" s="107"/>
      <c r="N1071" s="108"/>
      <c r="O1071" s="94"/>
      <c r="P1071" s="48"/>
      <c r="Q1071" s="48"/>
      <c r="R1071" s="48"/>
      <c r="S1071" s="48"/>
      <c r="T1071" s="48"/>
      <c r="U1071" s="48"/>
      <c r="V1071" s="48"/>
      <c r="W1071" s="48"/>
      <c r="X1071" s="48"/>
      <c r="Y1071" s="48"/>
      <c r="Z1071" s="48"/>
      <c r="AA1071"/>
      <c r="AB1071"/>
    </row>
    <row r="1072" spans="1:28" ht="17.100000000000001" customHeight="1" x14ac:dyDescent="0.45">
      <c r="A1072" s="291"/>
      <c r="B1072" s="151"/>
      <c r="C1072" s="141">
        <f t="shared" si="529"/>
        <v>5</v>
      </c>
      <c r="D1072" s="19"/>
      <c r="E1072" s="20"/>
      <c r="F1072" s="21"/>
      <c r="G1072" s="22"/>
      <c r="H1072" s="87" t="str">
        <f t="shared" si="525"/>
        <v xml:space="preserve"> </v>
      </c>
      <c r="I1072" s="22"/>
      <c r="J1072" s="88" t="str">
        <f t="shared" si="526"/>
        <v xml:space="preserve"> </v>
      </c>
      <c r="K1072" s="89" t="str">
        <f t="shared" si="527"/>
        <v xml:space="preserve"> </v>
      </c>
      <c r="L1072" s="90" t="str">
        <f t="shared" si="528"/>
        <v xml:space="preserve"> </v>
      </c>
      <c r="M1072" s="107"/>
      <c r="N1072" s="108"/>
      <c r="O1072" s="94"/>
      <c r="P1072" s="48"/>
      <c r="Q1072" s="48"/>
      <c r="R1072" s="48"/>
      <c r="S1072" s="48"/>
      <c r="T1072" s="48"/>
      <c r="U1072" s="48"/>
      <c r="V1072" s="48"/>
      <c r="W1072" s="48"/>
      <c r="X1072" s="48"/>
      <c r="Y1072" s="48"/>
      <c r="Z1072" s="48"/>
      <c r="AA1072"/>
      <c r="AB1072"/>
    </row>
    <row r="1073" spans="1:28" ht="17.100000000000001" customHeight="1" x14ac:dyDescent="0.45">
      <c r="A1073" s="291"/>
      <c r="B1073" s="151"/>
      <c r="C1073" s="141">
        <f t="shared" si="529"/>
        <v>6</v>
      </c>
      <c r="D1073" s="19"/>
      <c r="E1073" s="20"/>
      <c r="F1073" s="21"/>
      <c r="G1073" s="22"/>
      <c r="H1073" s="87" t="str">
        <f t="shared" si="525"/>
        <v xml:space="preserve"> </v>
      </c>
      <c r="I1073" s="22"/>
      <c r="J1073" s="88" t="str">
        <f t="shared" si="526"/>
        <v xml:space="preserve"> </v>
      </c>
      <c r="K1073" s="89" t="str">
        <f t="shared" si="527"/>
        <v xml:space="preserve"> </v>
      </c>
      <c r="L1073" s="90" t="str">
        <f t="shared" si="528"/>
        <v xml:space="preserve"> </v>
      </c>
      <c r="M1073" s="107"/>
      <c r="N1073" s="108"/>
      <c r="O1073" s="94"/>
      <c r="P1073" s="48"/>
      <c r="Q1073" s="48"/>
      <c r="R1073" s="48"/>
      <c r="S1073" s="48"/>
      <c r="T1073" s="48"/>
      <c r="U1073" s="48"/>
      <c r="V1073" s="48"/>
      <c r="W1073" s="48"/>
      <c r="X1073" s="48"/>
      <c r="Y1073" s="48"/>
      <c r="Z1073" s="48"/>
      <c r="AA1073"/>
      <c r="AB1073"/>
    </row>
    <row r="1074" spans="1:28" ht="17.100000000000001" customHeight="1" x14ac:dyDescent="0.45">
      <c r="A1074" s="291"/>
      <c r="B1074" s="151"/>
      <c r="C1074" s="141">
        <f t="shared" si="529"/>
        <v>7</v>
      </c>
      <c r="D1074" s="19"/>
      <c r="E1074" s="20"/>
      <c r="F1074" s="21"/>
      <c r="G1074" s="22"/>
      <c r="H1074" s="87" t="str">
        <f t="shared" si="525"/>
        <v xml:space="preserve"> </v>
      </c>
      <c r="I1074" s="22"/>
      <c r="J1074" s="88" t="str">
        <f t="shared" si="526"/>
        <v xml:space="preserve"> </v>
      </c>
      <c r="K1074" s="89" t="str">
        <f t="shared" si="527"/>
        <v xml:space="preserve"> </v>
      </c>
      <c r="L1074" s="90" t="str">
        <f t="shared" si="528"/>
        <v xml:space="preserve"> </v>
      </c>
      <c r="M1074" s="107"/>
      <c r="N1074" s="108"/>
      <c r="O1074" s="94"/>
      <c r="P1074" s="48"/>
      <c r="Q1074" s="48"/>
      <c r="R1074" s="48"/>
      <c r="S1074" s="48"/>
      <c r="T1074" s="48"/>
      <c r="U1074" s="48"/>
      <c r="V1074" s="48"/>
      <c r="W1074" s="48"/>
      <c r="X1074" s="48"/>
      <c r="Y1074" s="48"/>
      <c r="Z1074" s="48"/>
      <c r="AA1074"/>
      <c r="AB1074"/>
    </row>
    <row r="1075" spans="1:28" ht="17.100000000000001" customHeight="1" x14ac:dyDescent="0.45">
      <c r="A1075" s="291"/>
      <c r="B1075" s="151"/>
      <c r="C1075" s="141">
        <f t="shared" si="529"/>
        <v>8</v>
      </c>
      <c r="D1075" s="19"/>
      <c r="E1075" s="20"/>
      <c r="F1075" s="21"/>
      <c r="G1075" s="22"/>
      <c r="H1075" s="87" t="str">
        <f t="shared" si="525"/>
        <v xml:space="preserve"> </v>
      </c>
      <c r="I1075" s="22"/>
      <c r="J1075" s="88" t="str">
        <f t="shared" si="526"/>
        <v xml:space="preserve"> </v>
      </c>
      <c r="K1075" s="89" t="str">
        <f t="shared" si="527"/>
        <v xml:space="preserve"> </v>
      </c>
      <c r="L1075" s="90" t="str">
        <f t="shared" si="528"/>
        <v xml:space="preserve"> </v>
      </c>
      <c r="M1075" s="107"/>
      <c r="N1075" s="108"/>
      <c r="O1075" s="94"/>
      <c r="P1075" s="48"/>
      <c r="Q1075" s="48"/>
      <c r="R1075" s="48"/>
      <c r="S1075" s="48"/>
      <c r="T1075" s="48"/>
      <c r="U1075" s="48"/>
      <c r="V1075" s="48"/>
      <c r="W1075" s="48"/>
      <c r="X1075" s="48"/>
      <c r="Y1075" s="48"/>
      <c r="Z1075" s="48"/>
      <c r="AA1075"/>
      <c r="AB1075"/>
    </row>
    <row r="1076" spans="1:28" ht="17.100000000000001" customHeight="1" x14ac:dyDescent="0.45">
      <c r="A1076" s="291"/>
      <c r="B1076" s="151"/>
      <c r="C1076" s="141">
        <f t="shared" si="529"/>
        <v>9</v>
      </c>
      <c r="D1076" s="19"/>
      <c r="E1076" s="20"/>
      <c r="F1076" s="21"/>
      <c r="G1076" s="22"/>
      <c r="H1076" s="87" t="str">
        <f t="shared" si="525"/>
        <v xml:space="preserve"> </v>
      </c>
      <c r="I1076" s="22"/>
      <c r="J1076" s="88" t="str">
        <f t="shared" si="526"/>
        <v xml:space="preserve"> </v>
      </c>
      <c r="K1076" s="89" t="str">
        <f t="shared" si="527"/>
        <v xml:space="preserve"> </v>
      </c>
      <c r="L1076" s="90" t="str">
        <f t="shared" si="528"/>
        <v xml:space="preserve"> </v>
      </c>
      <c r="M1076" s="107"/>
      <c r="N1076" s="108"/>
      <c r="O1076" s="94"/>
      <c r="P1076" s="48"/>
      <c r="Q1076" s="48"/>
      <c r="R1076" s="48"/>
      <c r="S1076" s="48"/>
    </row>
    <row r="1077" spans="1:28" ht="17.100000000000001" customHeight="1" thickBot="1" x14ac:dyDescent="0.5">
      <c r="A1077" s="292"/>
      <c r="B1077" s="152"/>
      <c r="C1077" s="142">
        <f t="shared" si="529"/>
        <v>10</v>
      </c>
      <c r="D1077" s="23"/>
      <c r="E1077" s="24"/>
      <c r="F1077" s="102"/>
      <c r="G1077" s="25"/>
      <c r="H1077" s="109" t="str">
        <f t="shared" si="525"/>
        <v xml:space="preserve"> </v>
      </c>
      <c r="I1077" s="25"/>
      <c r="J1077" s="110" t="str">
        <f t="shared" si="526"/>
        <v xml:space="preserve"> </v>
      </c>
      <c r="K1077" s="95" t="str">
        <f t="shared" si="527"/>
        <v xml:space="preserve"> </v>
      </c>
      <c r="L1077" s="111" t="str">
        <f t="shared" si="528"/>
        <v xml:space="preserve"> </v>
      </c>
      <c r="M1077" s="96"/>
      <c r="N1077" s="97"/>
      <c r="O1077" s="98"/>
      <c r="P1077" s="48"/>
      <c r="Q1077" s="48"/>
      <c r="R1077" s="48"/>
      <c r="S1077" s="48"/>
    </row>
    <row r="1078" spans="1:28" ht="55.9" thickBot="1" x14ac:dyDescent="0.5">
      <c r="A1078" s="112" t="s">
        <v>65</v>
      </c>
      <c r="B1078" s="113" t="s">
        <v>112</v>
      </c>
      <c r="C1078" s="114" t="s">
        <v>79</v>
      </c>
      <c r="D1078" s="114" t="s">
        <v>107</v>
      </c>
      <c r="E1078" s="114" t="s">
        <v>211</v>
      </c>
      <c r="F1078" s="114" t="s">
        <v>81</v>
      </c>
      <c r="G1078" s="114" t="s">
        <v>32</v>
      </c>
      <c r="H1078" s="114" t="s">
        <v>68</v>
      </c>
      <c r="I1078" s="114" t="s">
        <v>44</v>
      </c>
      <c r="J1078" s="114" t="s">
        <v>33</v>
      </c>
      <c r="K1078" s="114" t="s">
        <v>34</v>
      </c>
      <c r="L1078" s="114" t="s">
        <v>228</v>
      </c>
      <c r="M1078" s="114" t="s">
        <v>229</v>
      </c>
      <c r="N1078" s="114" t="s">
        <v>80</v>
      </c>
      <c r="O1078" s="115" t="s">
        <v>69</v>
      </c>
      <c r="P1078" s="48"/>
    </row>
    <row r="1079" spans="1:28" ht="21" customHeight="1" x14ac:dyDescent="0.5">
      <c r="A1079" s="49">
        <f>A1066+1</f>
        <v>83</v>
      </c>
      <c r="B1079" s="181"/>
      <c r="C1079" s="174"/>
      <c r="D1079" s="50" t="str">
        <f>IF(ISBLANK(C1079)," ",C1079/$K$8)</f>
        <v xml:space="preserve"> </v>
      </c>
      <c r="E1079" s="17"/>
      <c r="F1079" s="51" t="str">
        <f>IF((SUM(L1081:L1090))&gt;0,SUM(L1081:L1090)," ")</f>
        <v xml:space="preserve"> </v>
      </c>
      <c r="G1079" s="17"/>
      <c r="H1079" s="17"/>
      <c r="I1079" s="17"/>
      <c r="J1079" s="17"/>
      <c r="K1079" s="18"/>
      <c r="L1079" s="18"/>
      <c r="M1079" s="52" t="str">
        <f>IF(ISBLANK(C1079)," ",IF(SUM(D1081:E1090)+SUM(G1079:H1079)+SUM(J1079:L1079)&gt;(D1079*$K$8*$G$8),(D1079*$K$8*$G$8),SUM(D1081:E1090)+SUM(G1079:H1079)+SUM(J1079:L1079)))</f>
        <v xml:space="preserve"> </v>
      </c>
      <c r="N1079" s="26"/>
      <c r="O1079" s="99" t="str">
        <f>IF(ISBLANK(N1079)," ",IF(M1079="0,00","0,00",MIN(IF(SUM(750/$O$8*M1079)&gt;750,750,SUM(750/$O$8*M1079)),N1079)))</f>
        <v xml:space="preserve"> </v>
      </c>
      <c r="P1079" s="53"/>
    </row>
    <row r="1080" spans="1:28" ht="86.1" customHeight="1" x14ac:dyDescent="0.45">
      <c r="A1080" s="296" t="s">
        <v>109</v>
      </c>
      <c r="B1080" s="146" t="s">
        <v>113</v>
      </c>
      <c r="C1080" s="54" t="s">
        <v>115</v>
      </c>
      <c r="D1080" s="55" t="s">
        <v>201</v>
      </c>
      <c r="E1080" s="55" t="s">
        <v>31</v>
      </c>
      <c r="F1080" s="55" t="s">
        <v>35</v>
      </c>
      <c r="G1080" s="55" t="s">
        <v>110</v>
      </c>
      <c r="H1080" s="55" t="s">
        <v>43</v>
      </c>
      <c r="I1080" s="55" t="s">
        <v>82</v>
      </c>
      <c r="J1080" s="55" t="s">
        <v>83</v>
      </c>
      <c r="K1080" s="56" t="s">
        <v>84</v>
      </c>
      <c r="L1080" s="187" t="s">
        <v>229</v>
      </c>
      <c r="M1080" s="298" t="s">
        <v>66</v>
      </c>
      <c r="N1080" s="299"/>
      <c r="O1080" s="300"/>
      <c r="P1080" s="48"/>
    </row>
    <row r="1081" spans="1:28" ht="17.100000000000001" customHeight="1" x14ac:dyDescent="0.45">
      <c r="A1081" s="296"/>
      <c r="B1081" s="151"/>
      <c r="C1081" s="139">
        <v>1</v>
      </c>
      <c r="D1081" s="19"/>
      <c r="E1081" s="20"/>
      <c r="F1081" s="21"/>
      <c r="G1081" s="22"/>
      <c r="H1081" s="57" t="str">
        <f>IF(ISBLANK(G1081)," ",(G1081+1))</f>
        <v xml:space="preserve"> </v>
      </c>
      <c r="I1081" s="22"/>
      <c r="J1081" s="58" t="str">
        <f>IF(ISBLANK(I1081)," ",DATEDIF(G1081,I1081,"d"))</f>
        <v xml:space="preserve"> </v>
      </c>
      <c r="K1081" s="59" t="str">
        <f>IF(ISBLANK(G1081)," ",(H1081+29))</f>
        <v xml:space="preserve"> </v>
      </c>
      <c r="L1081" s="60" t="str">
        <f>IF(ISBLANK(D1081),IF(ISBLANK(E1081)," ",D1081+E1081),D1081+E1081)</f>
        <v xml:space="preserve"> </v>
      </c>
      <c r="M1081" s="61"/>
      <c r="N1081" s="62"/>
      <c r="O1081" s="63"/>
      <c r="P1081" s="48"/>
      <c r="Q1081" s="48"/>
      <c r="R1081" s="48"/>
      <c r="S1081" s="48"/>
      <c r="T1081" s="48"/>
      <c r="U1081" s="48"/>
      <c r="V1081" s="48"/>
      <c r="W1081" s="48"/>
      <c r="X1081" s="48"/>
      <c r="Y1081" s="48"/>
      <c r="Z1081" s="48"/>
      <c r="AA1081"/>
      <c r="AB1081"/>
    </row>
    <row r="1082" spans="1:28" ht="17.100000000000001" customHeight="1" x14ac:dyDescent="0.45">
      <c r="A1082" s="296"/>
      <c r="B1082" s="151"/>
      <c r="C1082" s="139">
        <f t="shared" ref="C1082:C1090" si="530">C1081+1</f>
        <v>2</v>
      </c>
      <c r="D1082" s="19"/>
      <c r="E1082" s="20"/>
      <c r="F1082" s="21"/>
      <c r="G1082" s="22"/>
      <c r="H1082" s="57" t="str">
        <f t="shared" ref="H1082:H1090" si="531">IF(ISBLANK(G1082)," ",(G1082+1))</f>
        <v xml:space="preserve"> </v>
      </c>
      <c r="I1082" s="22"/>
      <c r="J1082" s="58" t="str">
        <f t="shared" ref="J1082:J1090" si="532">IF(ISBLANK(I1082)," ",DATEDIF(G1082,I1082,"d"))</f>
        <v xml:space="preserve"> </v>
      </c>
      <c r="K1082" s="59" t="str">
        <f>IF(ISBLANK(G1082)," ",(H1082+29))</f>
        <v xml:space="preserve"> </v>
      </c>
      <c r="L1082" s="60" t="str">
        <f t="shared" ref="L1082:L1090" si="533">IF(ISBLANK(D1082),IF(ISBLANK(E1082)," ",D1082+E1082),D1082+E1082)</f>
        <v xml:space="preserve"> </v>
      </c>
      <c r="M1082" s="100"/>
      <c r="N1082" s="101"/>
      <c r="O1082" s="64"/>
      <c r="P1082" s="48"/>
      <c r="Q1082" s="48"/>
      <c r="R1082" s="48"/>
      <c r="S1082" s="48"/>
      <c r="T1082" s="48"/>
      <c r="U1082" s="48"/>
      <c r="V1082" s="48"/>
      <c r="W1082" s="48"/>
      <c r="X1082" s="48"/>
      <c r="Y1082" s="48"/>
      <c r="Z1082" s="48"/>
      <c r="AA1082"/>
      <c r="AB1082"/>
    </row>
    <row r="1083" spans="1:28" ht="17.100000000000001" customHeight="1" x14ac:dyDescent="0.45">
      <c r="A1083" s="296"/>
      <c r="B1083" s="151"/>
      <c r="C1083" s="139">
        <f t="shared" si="530"/>
        <v>3</v>
      </c>
      <c r="D1083" s="19"/>
      <c r="E1083" s="20"/>
      <c r="F1083" s="21"/>
      <c r="G1083" s="116"/>
      <c r="H1083" s="57" t="str">
        <f t="shared" si="531"/>
        <v xml:space="preserve"> </v>
      </c>
      <c r="I1083" s="22"/>
      <c r="J1083" s="58" t="str">
        <f t="shared" si="532"/>
        <v xml:space="preserve"> </v>
      </c>
      <c r="K1083" s="59" t="str">
        <f t="shared" ref="K1083" si="534">IF(ISBLANK(G1083)," ",(H1083+29))</f>
        <v xml:space="preserve"> </v>
      </c>
      <c r="L1083" s="60" t="str">
        <f t="shared" si="533"/>
        <v xml:space="preserve"> </v>
      </c>
      <c r="M1083" s="100"/>
      <c r="N1083" s="101"/>
      <c r="O1083" s="64"/>
      <c r="P1083" s="48"/>
      <c r="Q1083" s="48"/>
      <c r="R1083" s="48"/>
      <c r="S1083" s="48"/>
      <c r="T1083" s="48"/>
      <c r="U1083" s="48"/>
      <c r="V1083" s="48"/>
      <c r="W1083" s="48"/>
      <c r="X1083" s="48"/>
      <c r="Y1083" s="48"/>
      <c r="Z1083" s="48"/>
      <c r="AA1083"/>
      <c r="AB1083"/>
    </row>
    <row r="1084" spans="1:28" ht="17.100000000000001" customHeight="1" x14ac:dyDescent="0.45">
      <c r="A1084" s="296"/>
      <c r="B1084" s="151"/>
      <c r="C1084" s="139">
        <f t="shared" si="530"/>
        <v>4</v>
      </c>
      <c r="D1084" s="19"/>
      <c r="E1084" s="20"/>
      <c r="F1084" s="21"/>
      <c r="G1084" s="22"/>
      <c r="H1084" s="57" t="str">
        <f t="shared" si="531"/>
        <v xml:space="preserve"> </v>
      </c>
      <c r="I1084" s="22"/>
      <c r="J1084" s="58" t="str">
        <f t="shared" si="532"/>
        <v xml:space="preserve"> </v>
      </c>
      <c r="K1084" s="59" t="str">
        <f>IF(ISBLANK(G1084)," ",(H1084+29))</f>
        <v xml:space="preserve"> </v>
      </c>
      <c r="L1084" s="60" t="str">
        <f t="shared" si="533"/>
        <v xml:space="preserve"> </v>
      </c>
      <c r="M1084" s="100"/>
      <c r="N1084" s="101"/>
      <c r="O1084" s="64"/>
      <c r="P1084" s="48"/>
      <c r="Q1084" s="48"/>
      <c r="R1084" s="48"/>
      <c r="S1084" s="48"/>
      <c r="T1084" s="48"/>
      <c r="U1084" s="48"/>
      <c r="V1084" s="48"/>
      <c r="W1084" s="48"/>
      <c r="X1084" s="48"/>
      <c r="Y1084" s="48"/>
      <c r="Z1084" s="48"/>
      <c r="AA1084"/>
      <c r="AB1084"/>
    </row>
    <row r="1085" spans="1:28" ht="17.100000000000001" customHeight="1" x14ac:dyDescent="0.45">
      <c r="A1085" s="296"/>
      <c r="B1085" s="151"/>
      <c r="C1085" s="139">
        <f t="shared" si="530"/>
        <v>5</v>
      </c>
      <c r="D1085" s="19"/>
      <c r="E1085" s="20"/>
      <c r="F1085" s="21"/>
      <c r="G1085" s="22"/>
      <c r="H1085" s="57" t="str">
        <f t="shared" si="531"/>
        <v xml:space="preserve"> </v>
      </c>
      <c r="I1085" s="22"/>
      <c r="J1085" s="58" t="str">
        <f t="shared" si="532"/>
        <v xml:space="preserve"> </v>
      </c>
      <c r="K1085" s="59" t="str">
        <f t="shared" ref="K1085:K1090" si="535">IF(ISBLANK(G1085)," ",(H1085+29))</f>
        <v xml:space="preserve"> </v>
      </c>
      <c r="L1085" s="60" t="str">
        <f t="shared" si="533"/>
        <v xml:space="preserve"> </v>
      </c>
      <c r="M1085" s="100"/>
      <c r="N1085" s="101"/>
      <c r="O1085" s="64"/>
      <c r="P1085" s="48"/>
      <c r="Q1085" s="48"/>
      <c r="R1085" s="48"/>
      <c r="S1085" s="48"/>
      <c r="T1085" s="48"/>
      <c r="U1085" s="48"/>
      <c r="V1085" s="48"/>
      <c r="W1085" s="48"/>
      <c r="X1085" s="48"/>
      <c r="Y1085" s="48"/>
      <c r="Z1085" s="48"/>
      <c r="AA1085"/>
      <c r="AB1085"/>
    </row>
    <row r="1086" spans="1:28" ht="17.100000000000001" customHeight="1" x14ac:dyDescent="0.45">
      <c r="A1086" s="296"/>
      <c r="B1086" s="151"/>
      <c r="C1086" s="139">
        <f t="shared" si="530"/>
        <v>6</v>
      </c>
      <c r="D1086" s="19"/>
      <c r="E1086" s="20"/>
      <c r="F1086" s="21"/>
      <c r="G1086" s="22"/>
      <c r="H1086" s="57" t="str">
        <f t="shared" si="531"/>
        <v xml:space="preserve"> </v>
      </c>
      <c r="I1086" s="22"/>
      <c r="J1086" s="58" t="str">
        <f t="shared" si="532"/>
        <v xml:space="preserve"> </v>
      </c>
      <c r="K1086" s="59" t="str">
        <f t="shared" si="535"/>
        <v xml:space="preserve"> </v>
      </c>
      <c r="L1086" s="60" t="str">
        <f t="shared" si="533"/>
        <v xml:space="preserve"> </v>
      </c>
      <c r="M1086" s="100"/>
      <c r="N1086" s="101"/>
      <c r="O1086" s="64"/>
      <c r="P1086" s="48"/>
      <c r="Q1086" s="48"/>
      <c r="R1086" s="48"/>
      <c r="S1086" s="48"/>
      <c r="T1086" s="48"/>
      <c r="U1086" s="48"/>
      <c r="V1086" s="48"/>
      <c r="W1086" s="48"/>
      <c r="X1086" s="48"/>
      <c r="Y1086" s="48"/>
      <c r="Z1086" s="48"/>
      <c r="AA1086"/>
      <c r="AB1086"/>
    </row>
    <row r="1087" spans="1:28" ht="17.100000000000001" customHeight="1" x14ac:dyDescent="0.45">
      <c r="A1087" s="296"/>
      <c r="B1087" s="151"/>
      <c r="C1087" s="139">
        <f t="shared" si="530"/>
        <v>7</v>
      </c>
      <c r="D1087" s="19"/>
      <c r="E1087" s="20"/>
      <c r="F1087" s="21"/>
      <c r="G1087" s="22"/>
      <c r="H1087" s="57" t="str">
        <f t="shared" si="531"/>
        <v xml:space="preserve"> </v>
      </c>
      <c r="I1087" s="22"/>
      <c r="J1087" s="58" t="str">
        <f t="shared" si="532"/>
        <v xml:space="preserve"> </v>
      </c>
      <c r="K1087" s="59" t="str">
        <f t="shared" si="535"/>
        <v xml:space="preserve"> </v>
      </c>
      <c r="L1087" s="60" t="str">
        <f t="shared" si="533"/>
        <v xml:space="preserve"> </v>
      </c>
      <c r="M1087" s="100"/>
      <c r="N1087" s="101"/>
      <c r="O1087" s="64"/>
      <c r="P1087" s="48"/>
      <c r="Q1087" s="48"/>
      <c r="R1087" s="48"/>
      <c r="S1087" s="48"/>
      <c r="T1087" s="48"/>
      <c r="U1087" s="48"/>
      <c r="V1087" s="48"/>
      <c r="W1087" s="48"/>
      <c r="X1087" s="48"/>
      <c r="Y1087" s="48"/>
      <c r="Z1087" s="48"/>
      <c r="AA1087"/>
      <c r="AB1087"/>
    </row>
    <row r="1088" spans="1:28" ht="17.100000000000001" customHeight="1" x14ac:dyDescent="0.45">
      <c r="A1088" s="296"/>
      <c r="B1088" s="151"/>
      <c r="C1088" s="139">
        <f t="shared" si="530"/>
        <v>8</v>
      </c>
      <c r="D1088" s="19"/>
      <c r="E1088" s="20"/>
      <c r="F1088" s="21"/>
      <c r="G1088" s="22"/>
      <c r="H1088" s="57" t="str">
        <f t="shared" si="531"/>
        <v xml:space="preserve"> </v>
      </c>
      <c r="I1088" s="22"/>
      <c r="J1088" s="58" t="str">
        <f t="shared" si="532"/>
        <v xml:space="preserve"> </v>
      </c>
      <c r="K1088" s="59" t="str">
        <f t="shared" si="535"/>
        <v xml:space="preserve"> </v>
      </c>
      <c r="L1088" s="60" t="str">
        <f t="shared" si="533"/>
        <v xml:space="preserve"> </v>
      </c>
      <c r="M1088" s="100"/>
      <c r="N1088" s="101"/>
      <c r="O1088" s="64"/>
      <c r="P1088" s="48"/>
      <c r="Q1088" s="48"/>
      <c r="R1088" s="48"/>
      <c r="S1088" s="48"/>
      <c r="T1088" s="48"/>
      <c r="U1088" s="48"/>
      <c r="V1088" s="48"/>
      <c r="W1088" s="48"/>
      <c r="X1088" s="48"/>
      <c r="Y1088" s="48"/>
      <c r="Z1088" s="48"/>
      <c r="AA1088"/>
      <c r="AB1088"/>
    </row>
    <row r="1089" spans="1:28" ht="17.100000000000001" customHeight="1" x14ac:dyDescent="0.45">
      <c r="A1089" s="296"/>
      <c r="B1089" s="151"/>
      <c r="C1089" s="139">
        <f t="shared" si="530"/>
        <v>9</v>
      </c>
      <c r="D1089" s="19"/>
      <c r="E1089" s="20"/>
      <c r="F1089" s="21"/>
      <c r="G1089" s="22"/>
      <c r="H1089" s="57" t="str">
        <f t="shared" si="531"/>
        <v xml:space="preserve"> </v>
      </c>
      <c r="I1089" s="22"/>
      <c r="J1089" s="58" t="str">
        <f t="shared" si="532"/>
        <v xml:space="preserve"> </v>
      </c>
      <c r="K1089" s="59" t="str">
        <f t="shared" si="535"/>
        <v xml:space="preserve"> </v>
      </c>
      <c r="L1089" s="60" t="str">
        <f t="shared" si="533"/>
        <v xml:space="preserve"> </v>
      </c>
      <c r="M1089" s="100"/>
      <c r="N1089" s="101"/>
      <c r="O1089" s="64"/>
      <c r="P1089" s="48"/>
      <c r="Q1089" s="48"/>
      <c r="R1089" s="48"/>
      <c r="S1089" s="48"/>
    </row>
    <row r="1090" spans="1:28" ht="17.100000000000001" customHeight="1" thickBot="1" x14ac:dyDescent="0.5">
      <c r="A1090" s="297"/>
      <c r="B1090" s="152"/>
      <c r="C1090" s="140">
        <f t="shared" si="530"/>
        <v>10</v>
      </c>
      <c r="D1090" s="23"/>
      <c r="E1090" s="24"/>
      <c r="F1090" s="102"/>
      <c r="G1090" s="25"/>
      <c r="H1090" s="103" t="str">
        <f t="shared" si="531"/>
        <v xml:space="preserve"> </v>
      </c>
      <c r="I1090" s="25"/>
      <c r="J1090" s="104" t="str">
        <f t="shared" si="532"/>
        <v xml:space="preserve"> </v>
      </c>
      <c r="K1090" s="65" t="str">
        <f t="shared" si="535"/>
        <v xml:space="preserve"> </v>
      </c>
      <c r="L1090" s="105" t="str">
        <f t="shared" si="533"/>
        <v xml:space="preserve"> </v>
      </c>
      <c r="M1090" s="66"/>
      <c r="N1090" s="67"/>
      <c r="O1090" s="68"/>
      <c r="P1090" s="48"/>
      <c r="Q1090" s="48"/>
      <c r="R1090" s="48"/>
      <c r="S1090" s="48"/>
    </row>
    <row r="1091" spans="1:28" ht="55.9" thickBot="1" x14ac:dyDescent="0.5">
      <c r="A1091" s="112" t="s">
        <v>65</v>
      </c>
      <c r="B1091" s="113" t="s">
        <v>112</v>
      </c>
      <c r="C1091" s="114" t="s">
        <v>79</v>
      </c>
      <c r="D1091" s="114" t="s">
        <v>107</v>
      </c>
      <c r="E1091" s="114" t="s">
        <v>211</v>
      </c>
      <c r="F1091" s="114" t="s">
        <v>81</v>
      </c>
      <c r="G1091" s="114" t="s">
        <v>32</v>
      </c>
      <c r="H1091" s="114" t="s">
        <v>68</v>
      </c>
      <c r="I1091" s="114" t="s">
        <v>44</v>
      </c>
      <c r="J1091" s="114" t="s">
        <v>33</v>
      </c>
      <c r="K1091" s="114" t="s">
        <v>34</v>
      </c>
      <c r="L1091" s="114" t="s">
        <v>228</v>
      </c>
      <c r="M1091" s="114" t="s">
        <v>229</v>
      </c>
      <c r="N1091" s="114" t="s">
        <v>80</v>
      </c>
      <c r="O1091" s="115" t="s">
        <v>69</v>
      </c>
      <c r="P1091" s="48"/>
    </row>
    <row r="1092" spans="1:28" ht="21" customHeight="1" x14ac:dyDescent="0.5">
      <c r="A1092" s="81">
        <f>A1079+1</f>
        <v>84</v>
      </c>
      <c r="B1092" s="181"/>
      <c r="C1092" s="174"/>
      <c r="D1092" s="85" t="str">
        <f t="shared" ref="D1092" si="536">IF(ISBLANK(C1092)," ",C1092/$K$8)</f>
        <v xml:space="preserve"> </v>
      </c>
      <c r="E1092" s="17"/>
      <c r="F1092" s="86" t="str">
        <f t="shared" ref="F1092" si="537">IF((SUM(L1094:L1103))&gt;0,SUM(L1094:L1103)," ")</f>
        <v xml:space="preserve"> </v>
      </c>
      <c r="G1092" s="17"/>
      <c r="H1092" s="17"/>
      <c r="I1092" s="17"/>
      <c r="J1092" s="17"/>
      <c r="K1092" s="18"/>
      <c r="L1092" s="18"/>
      <c r="M1092" s="52" t="str">
        <f>IF(ISBLANK(C1092)," ",IF(SUM(D1094:E1103)+SUM(G1092:H1092)+SUM(J1092:L1092)&gt;(D1092*$K$8*$G$8),(D1092*$K$8*$G$8),SUM(D1094:E1103)+SUM(G1092:H1092)+SUM(J1092:L1092)))</f>
        <v xml:space="preserve"> </v>
      </c>
      <c r="N1092" s="26"/>
      <c r="O1092" s="106" t="str">
        <f>IF(ISBLANK(N1092)," ",IF(M1092="0,00","0,00",MIN(IF(SUM(750/$O$8*M1092)&gt;750,750,SUM(750/$O$8*M1092)),N1092)))</f>
        <v xml:space="preserve"> </v>
      </c>
      <c r="P1092" s="53"/>
    </row>
    <row r="1093" spans="1:28" ht="86.1" customHeight="1" x14ac:dyDescent="0.45">
      <c r="A1093" s="291" t="s">
        <v>109</v>
      </c>
      <c r="B1093" s="120" t="s">
        <v>113</v>
      </c>
      <c r="C1093" s="82" t="s">
        <v>115</v>
      </c>
      <c r="D1093" s="83" t="s">
        <v>201</v>
      </c>
      <c r="E1093" s="83" t="s">
        <v>31</v>
      </c>
      <c r="F1093" s="83" t="s">
        <v>35</v>
      </c>
      <c r="G1093" s="83" t="s">
        <v>110</v>
      </c>
      <c r="H1093" s="83" t="s">
        <v>43</v>
      </c>
      <c r="I1093" s="83" t="s">
        <v>82</v>
      </c>
      <c r="J1093" s="83" t="s">
        <v>83</v>
      </c>
      <c r="K1093" s="84" t="s">
        <v>84</v>
      </c>
      <c r="L1093" s="188" t="s">
        <v>229</v>
      </c>
      <c r="M1093" s="293" t="s">
        <v>66</v>
      </c>
      <c r="N1093" s="294"/>
      <c r="O1093" s="295"/>
      <c r="P1093" s="48"/>
    </row>
    <row r="1094" spans="1:28" ht="17.100000000000001" customHeight="1" x14ac:dyDescent="0.45">
      <c r="A1094" s="291"/>
      <c r="B1094" s="151"/>
      <c r="C1094" s="141">
        <v>1</v>
      </c>
      <c r="D1094" s="19"/>
      <c r="E1094" s="20"/>
      <c r="F1094" s="21"/>
      <c r="G1094" s="22"/>
      <c r="H1094" s="87" t="str">
        <f t="shared" ref="H1094:H1103" si="538">IF(ISBLANK(G1094)," ",(G1094+1))</f>
        <v xml:space="preserve"> </v>
      </c>
      <c r="I1094" s="22"/>
      <c r="J1094" s="88" t="str">
        <f t="shared" ref="J1094:J1103" si="539">IF(ISBLANK(I1094)," ",DATEDIF(G1094,I1094,"d"))</f>
        <v xml:space="preserve"> </v>
      </c>
      <c r="K1094" s="89" t="str">
        <f t="shared" ref="K1094:K1103" si="540">IF(ISBLANK(G1094)," ",(H1094+29))</f>
        <v xml:space="preserve"> </v>
      </c>
      <c r="L1094" s="90" t="str">
        <f t="shared" ref="L1094:L1103" si="541">IF(ISBLANK(D1094),IF(ISBLANK(E1094)," ",D1094+E1094),D1094+E1094)</f>
        <v xml:space="preserve"> </v>
      </c>
      <c r="M1094" s="91"/>
      <c r="N1094" s="92"/>
      <c r="O1094" s="93"/>
      <c r="P1094" s="48"/>
      <c r="Q1094" s="48"/>
      <c r="R1094" s="48"/>
      <c r="S1094" s="48"/>
      <c r="T1094" s="48"/>
      <c r="U1094" s="48"/>
      <c r="V1094" s="48"/>
      <c r="W1094" s="48"/>
      <c r="X1094" s="48"/>
      <c r="Y1094" s="48"/>
      <c r="Z1094" s="48"/>
      <c r="AA1094"/>
      <c r="AB1094"/>
    </row>
    <row r="1095" spans="1:28" ht="17.100000000000001" customHeight="1" x14ac:dyDescent="0.45">
      <c r="A1095" s="291"/>
      <c r="B1095" s="151"/>
      <c r="C1095" s="141">
        <f t="shared" ref="C1095:C1103" si="542">C1094+1</f>
        <v>2</v>
      </c>
      <c r="D1095" s="19"/>
      <c r="E1095" s="20"/>
      <c r="F1095" s="21"/>
      <c r="G1095" s="22"/>
      <c r="H1095" s="87" t="str">
        <f t="shared" si="538"/>
        <v xml:space="preserve"> </v>
      </c>
      <c r="I1095" s="22"/>
      <c r="J1095" s="88" t="str">
        <f t="shared" si="539"/>
        <v xml:space="preserve"> </v>
      </c>
      <c r="K1095" s="89" t="str">
        <f t="shared" si="540"/>
        <v xml:space="preserve"> </v>
      </c>
      <c r="L1095" s="90" t="str">
        <f t="shared" si="541"/>
        <v xml:space="preserve"> </v>
      </c>
      <c r="M1095" s="107"/>
      <c r="N1095" s="108"/>
      <c r="O1095" s="94"/>
      <c r="P1095" s="48"/>
      <c r="Q1095" s="48"/>
      <c r="R1095" s="48"/>
      <c r="S1095" s="48"/>
      <c r="T1095" s="48"/>
      <c r="U1095" s="48"/>
      <c r="V1095" s="48"/>
      <c r="W1095" s="48"/>
      <c r="X1095" s="48"/>
      <c r="Y1095" s="48"/>
      <c r="Z1095" s="48"/>
      <c r="AA1095"/>
      <c r="AB1095"/>
    </row>
    <row r="1096" spans="1:28" ht="17.100000000000001" customHeight="1" x14ac:dyDescent="0.45">
      <c r="A1096" s="291"/>
      <c r="B1096" s="151"/>
      <c r="C1096" s="141">
        <f t="shared" si="542"/>
        <v>3</v>
      </c>
      <c r="D1096" s="19"/>
      <c r="E1096" s="20"/>
      <c r="F1096" s="21"/>
      <c r="G1096" s="22"/>
      <c r="H1096" s="87" t="str">
        <f t="shared" si="538"/>
        <v xml:space="preserve"> </v>
      </c>
      <c r="I1096" s="22"/>
      <c r="J1096" s="88" t="str">
        <f t="shared" si="539"/>
        <v xml:space="preserve"> </v>
      </c>
      <c r="K1096" s="89" t="str">
        <f t="shared" si="540"/>
        <v xml:space="preserve"> </v>
      </c>
      <c r="L1096" s="90" t="str">
        <f t="shared" si="541"/>
        <v xml:space="preserve"> </v>
      </c>
      <c r="M1096" s="107"/>
      <c r="N1096" s="108"/>
      <c r="O1096" s="94"/>
      <c r="P1096" s="48"/>
      <c r="Q1096" s="48"/>
      <c r="R1096" s="48"/>
      <c r="S1096" s="48"/>
      <c r="T1096" s="48"/>
      <c r="U1096" s="48"/>
      <c r="V1096" s="48"/>
      <c r="W1096" s="48"/>
      <c r="X1096" s="48"/>
      <c r="Y1096" s="48"/>
      <c r="Z1096" s="48"/>
      <c r="AA1096"/>
      <c r="AB1096"/>
    </row>
    <row r="1097" spans="1:28" ht="17.100000000000001" customHeight="1" x14ac:dyDescent="0.45">
      <c r="A1097" s="291"/>
      <c r="B1097" s="151"/>
      <c r="C1097" s="141">
        <f t="shared" si="542"/>
        <v>4</v>
      </c>
      <c r="D1097" s="19"/>
      <c r="E1097" s="20"/>
      <c r="F1097" s="21"/>
      <c r="G1097" s="22"/>
      <c r="H1097" s="87" t="str">
        <f t="shared" si="538"/>
        <v xml:space="preserve"> </v>
      </c>
      <c r="I1097" s="22"/>
      <c r="J1097" s="88" t="str">
        <f t="shared" si="539"/>
        <v xml:space="preserve"> </v>
      </c>
      <c r="K1097" s="89" t="str">
        <f t="shared" si="540"/>
        <v xml:space="preserve"> </v>
      </c>
      <c r="L1097" s="90" t="str">
        <f t="shared" si="541"/>
        <v xml:space="preserve"> </v>
      </c>
      <c r="M1097" s="107"/>
      <c r="N1097" s="108"/>
      <c r="O1097" s="94"/>
      <c r="P1097" s="48"/>
      <c r="Q1097" s="48"/>
      <c r="R1097" s="48"/>
      <c r="S1097" s="48"/>
      <c r="T1097" s="48"/>
      <c r="U1097" s="48"/>
      <c r="V1097" s="48"/>
      <c r="W1097" s="48"/>
      <c r="X1097" s="48"/>
      <c r="Y1097" s="48"/>
      <c r="Z1097" s="48"/>
      <c r="AA1097"/>
      <c r="AB1097"/>
    </row>
    <row r="1098" spans="1:28" ht="17.100000000000001" customHeight="1" x14ac:dyDescent="0.45">
      <c r="A1098" s="291"/>
      <c r="B1098" s="151"/>
      <c r="C1098" s="141">
        <f t="shared" si="542"/>
        <v>5</v>
      </c>
      <c r="D1098" s="19"/>
      <c r="E1098" s="20"/>
      <c r="F1098" s="21"/>
      <c r="G1098" s="22"/>
      <c r="H1098" s="87" t="str">
        <f t="shared" si="538"/>
        <v xml:space="preserve"> </v>
      </c>
      <c r="I1098" s="22"/>
      <c r="J1098" s="88" t="str">
        <f t="shared" si="539"/>
        <v xml:space="preserve"> </v>
      </c>
      <c r="K1098" s="89" t="str">
        <f t="shared" si="540"/>
        <v xml:space="preserve"> </v>
      </c>
      <c r="L1098" s="90" t="str">
        <f t="shared" si="541"/>
        <v xml:space="preserve"> </v>
      </c>
      <c r="M1098" s="107"/>
      <c r="N1098" s="108"/>
      <c r="O1098" s="94"/>
      <c r="P1098" s="48"/>
      <c r="Q1098" s="48"/>
      <c r="R1098" s="48"/>
      <c r="S1098" s="48"/>
      <c r="T1098" s="48"/>
      <c r="U1098" s="48"/>
      <c r="V1098" s="48"/>
      <c r="W1098" s="48"/>
      <c r="X1098" s="48"/>
      <c r="Y1098" s="48"/>
      <c r="Z1098" s="48"/>
      <c r="AA1098"/>
      <c r="AB1098"/>
    </row>
    <row r="1099" spans="1:28" ht="17.100000000000001" customHeight="1" x14ac:dyDescent="0.45">
      <c r="A1099" s="291"/>
      <c r="B1099" s="151"/>
      <c r="C1099" s="141">
        <f t="shared" si="542"/>
        <v>6</v>
      </c>
      <c r="D1099" s="19"/>
      <c r="E1099" s="20"/>
      <c r="F1099" s="21"/>
      <c r="G1099" s="22"/>
      <c r="H1099" s="87" t="str">
        <f t="shared" si="538"/>
        <v xml:space="preserve"> </v>
      </c>
      <c r="I1099" s="22"/>
      <c r="J1099" s="88" t="str">
        <f t="shared" si="539"/>
        <v xml:space="preserve"> </v>
      </c>
      <c r="K1099" s="89" t="str">
        <f t="shared" si="540"/>
        <v xml:space="preserve"> </v>
      </c>
      <c r="L1099" s="90" t="str">
        <f t="shared" si="541"/>
        <v xml:space="preserve"> </v>
      </c>
      <c r="M1099" s="107"/>
      <c r="N1099" s="108"/>
      <c r="O1099" s="94"/>
      <c r="P1099" s="48"/>
      <c r="Q1099" s="48"/>
      <c r="R1099" s="48"/>
      <c r="S1099" s="48"/>
      <c r="T1099" s="48"/>
      <c r="U1099" s="48"/>
      <c r="V1099" s="48"/>
      <c r="W1099" s="48"/>
      <c r="X1099" s="48"/>
      <c r="Y1099" s="48"/>
      <c r="Z1099" s="48"/>
      <c r="AA1099"/>
      <c r="AB1099"/>
    </row>
    <row r="1100" spans="1:28" ht="17.100000000000001" customHeight="1" x14ac:dyDescent="0.45">
      <c r="A1100" s="291"/>
      <c r="B1100" s="151"/>
      <c r="C1100" s="141">
        <f t="shared" si="542"/>
        <v>7</v>
      </c>
      <c r="D1100" s="19"/>
      <c r="E1100" s="20"/>
      <c r="F1100" s="21"/>
      <c r="G1100" s="22"/>
      <c r="H1100" s="87" t="str">
        <f t="shared" si="538"/>
        <v xml:space="preserve"> </v>
      </c>
      <c r="I1100" s="22"/>
      <c r="J1100" s="88" t="str">
        <f t="shared" si="539"/>
        <v xml:space="preserve"> </v>
      </c>
      <c r="K1100" s="89" t="str">
        <f t="shared" si="540"/>
        <v xml:space="preserve"> </v>
      </c>
      <c r="L1100" s="90" t="str">
        <f t="shared" si="541"/>
        <v xml:space="preserve"> </v>
      </c>
      <c r="M1100" s="107"/>
      <c r="N1100" s="108"/>
      <c r="O1100" s="94"/>
      <c r="P1100" s="48"/>
      <c r="Q1100" s="48"/>
      <c r="R1100" s="48"/>
      <c r="S1100" s="48"/>
      <c r="T1100" s="48"/>
      <c r="U1100" s="48"/>
      <c r="V1100" s="48"/>
      <c r="W1100" s="48"/>
      <c r="X1100" s="48"/>
      <c r="Y1100" s="48"/>
      <c r="Z1100" s="48"/>
      <c r="AA1100"/>
      <c r="AB1100"/>
    </row>
    <row r="1101" spans="1:28" ht="17.100000000000001" customHeight="1" x14ac:dyDescent="0.45">
      <c r="A1101" s="291"/>
      <c r="B1101" s="151"/>
      <c r="C1101" s="141">
        <f t="shared" si="542"/>
        <v>8</v>
      </c>
      <c r="D1101" s="19"/>
      <c r="E1101" s="20"/>
      <c r="F1101" s="21"/>
      <c r="G1101" s="22"/>
      <c r="H1101" s="87" t="str">
        <f t="shared" si="538"/>
        <v xml:space="preserve"> </v>
      </c>
      <c r="I1101" s="22"/>
      <c r="J1101" s="88" t="str">
        <f t="shared" si="539"/>
        <v xml:space="preserve"> </v>
      </c>
      <c r="K1101" s="89" t="str">
        <f t="shared" si="540"/>
        <v xml:space="preserve"> </v>
      </c>
      <c r="L1101" s="90" t="str">
        <f t="shared" si="541"/>
        <v xml:space="preserve"> </v>
      </c>
      <c r="M1101" s="107"/>
      <c r="N1101" s="108"/>
      <c r="O1101" s="94"/>
      <c r="P1101" s="48"/>
      <c r="Q1101" s="48"/>
      <c r="R1101" s="48"/>
      <c r="S1101" s="48"/>
      <c r="T1101" s="48"/>
      <c r="U1101" s="48"/>
      <c r="V1101" s="48"/>
      <c r="W1101" s="48"/>
      <c r="X1101" s="48"/>
      <c r="Y1101" s="48"/>
      <c r="Z1101" s="48"/>
      <c r="AA1101"/>
      <c r="AB1101"/>
    </row>
    <row r="1102" spans="1:28" ht="17.100000000000001" customHeight="1" x14ac:dyDescent="0.45">
      <c r="A1102" s="291"/>
      <c r="B1102" s="151"/>
      <c r="C1102" s="141">
        <f t="shared" si="542"/>
        <v>9</v>
      </c>
      <c r="D1102" s="19"/>
      <c r="E1102" s="20"/>
      <c r="F1102" s="21"/>
      <c r="G1102" s="22"/>
      <c r="H1102" s="87" t="str">
        <f t="shared" si="538"/>
        <v xml:space="preserve"> </v>
      </c>
      <c r="I1102" s="22"/>
      <c r="J1102" s="88" t="str">
        <f t="shared" si="539"/>
        <v xml:space="preserve"> </v>
      </c>
      <c r="K1102" s="89" t="str">
        <f t="shared" si="540"/>
        <v xml:space="preserve"> </v>
      </c>
      <c r="L1102" s="90" t="str">
        <f t="shared" si="541"/>
        <v xml:space="preserve"> </v>
      </c>
      <c r="M1102" s="107"/>
      <c r="N1102" s="108"/>
      <c r="O1102" s="94"/>
      <c r="P1102" s="48"/>
      <c r="Q1102" s="48"/>
      <c r="R1102" s="48"/>
      <c r="S1102" s="48"/>
    </row>
    <row r="1103" spans="1:28" ht="17.100000000000001" customHeight="1" thickBot="1" x14ac:dyDescent="0.5">
      <c r="A1103" s="292"/>
      <c r="B1103" s="152"/>
      <c r="C1103" s="142">
        <f t="shared" si="542"/>
        <v>10</v>
      </c>
      <c r="D1103" s="23"/>
      <c r="E1103" s="24"/>
      <c r="F1103" s="102"/>
      <c r="G1103" s="25"/>
      <c r="H1103" s="109" t="str">
        <f t="shared" si="538"/>
        <v xml:space="preserve"> </v>
      </c>
      <c r="I1103" s="25"/>
      <c r="J1103" s="110" t="str">
        <f t="shared" si="539"/>
        <v xml:space="preserve"> </v>
      </c>
      <c r="K1103" s="95" t="str">
        <f t="shared" si="540"/>
        <v xml:space="preserve"> </v>
      </c>
      <c r="L1103" s="111" t="str">
        <f t="shared" si="541"/>
        <v xml:space="preserve"> </v>
      </c>
      <c r="M1103" s="96"/>
      <c r="N1103" s="97"/>
      <c r="O1103" s="98"/>
      <c r="P1103" s="48"/>
      <c r="Q1103" s="48"/>
      <c r="R1103" s="48"/>
      <c r="S1103" s="48"/>
    </row>
    <row r="1104" spans="1:28" ht="55.9" thickBot="1" x14ac:dyDescent="0.5">
      <c r="A1104" s="112" t="s">
        <v>65</v>
      </c>
      <c r="B1104" s="113" t="s">
        <v>112</v>
      </c>
      <c r="C1104" s="114" t="s">
        <v>79</v>
      </c>
      <c r="D1104" s="114" t="s">
        <v>107</v>
      </c>
      <c r="E1104" s="114" t="s">
        <v>211</v>
      </c>
      <c r="F1104" s="114" t="s">
        <v>81</v>
      </c>
      <c r="G1104" s="114" t="s">
        <v>32</v>
      </c>
      <c r="H1104" s="114" t="s">
        <v>68</v>
      </c>
      <c r="I1104" s="114" t="s">
        <v>44</v>
      </c>
      <c r="J1104" s="114" t="s">
        <v>33</v>
      </c>
      <c r="K1104" s="114" t="s">
        <v>34</v>
      </c>
      <c r="L1104" s="114" t="s">
        <v>228</v>
      </c>
      <c r="M1104" s="114" t="s">
        <v>229</v>
      </c>
      <c r="N1104" s="114" t="s">
        <v>80</v>
      </c>
      <c r="O1104" s="115" t="s">
        <v>69</v>
      </c>
      <c r="P1104" s="48"/>
    </row>
    <row r="1105" spans="1:28" ht="21" customHeight="1" x14ac:dyDescent="0.5">
      <c r="A1105" s="49">
        <f>A1092+1</f>
        <v>85</v>
      </c>
      <c r="B1105" s="181"/>
      <c r="C1105" s="174"/>
      <c r="D1105" s="50" t="str">
        <f>IF(ISBLANK(C1105)," ",C1105/$K$8)</f>
        <v xml:space="preserve"> </v>
      </c>
      <c r="E1105" s="17"/>
      <c r="F1105" s="51" t="str">
        <f>IF((SUM(L1107:L1116))&gt;0,SUM(L1107:L1116)," ")</f>
        <v xml:space="preserve"> </v>
      </c>
      <c r="G1105" s="17"/>
      <c r="H1105" s="17"/>
      <c r="I1105" s="17"/>
      <c r="J1105" s="17"/>
      <c r="K1105" s="18"/>
      <c r="L1105" s="18"/>
      <c r="M1105" s="52" t="str">
        <f>IF(ISBLANK(C1105)," ",IF(SUM(D1107:E1116)+SUM(G1105:H1105)+SUM(J1105:L1105)&gt;(D1105*$K$8*$G$8),(D1105*$K$8*$G$8),SUM(D1107:E1116)+SUM(G1105:H1105)+SUM(J1105:L1105)))</f>
        <v xml:space="preserve"> </v>
      </c>
      <c r="N1105" s="26"/>
      <c r="O1105" s="99" t="str">
        <f>IF(ISBLANK(N1105)," ",IF(M1105="0,00","0,00",MIN(IF(SUM(750/$O$8*M1105)&gt;750,750,SUM(750/$O$8*M1105)),N1105)))</f>
        <v xml:space="preserve"> </v>
      </c>
      <c r="P1105" s="53"/>
    </row>
    <row r="1106" spans="1:28" ht="86.1" customHeight="1" x14ac:dyDescent="0.45">
      <c r="A1106" s="296" t="s">
        <v>109</v>
      </c>
      <c r="B1106" s="146" t="s">
        <v>113</v>
      </c>
      <c r="C1106" s="54" t="s">
        <v>115</v>
      </c>
      <c r="D1106" s="55" t="s">
        <v>201</v>
      </c>
      <c r="E1106" s="55" t="s">
        <v>31</v>
      </c>
      <c r="F1106" s="55" t="s">
        <v>35</v>
      </c>
      <c r="G1106" s="55" t="s">
        <v>110</v>
      </c>
      <c r="H1106" s="55" t="s">
        <v>43</v>
      </c>
      <c r="I1106" s="55" t="s">
        <v>82</v>
      </c>
      <c r="J1106" s="55" t="s">
        <v>83</v>
      </c>
      <c r="K1106" s="56" t="s">
        <v>84</v>
      </c>
      <c r="L1106" s="187" t="s">
        <v>229</v>
      </c>
      <c r="M1106" s="298" t="s">
        <v>66</v>
      </c>
      <c r="N1106" s="299"/>
      <c r="O1106" s="300"/>
      <c r="P1106" s="48"/>
    </row>
    <row r="1107" spans="1:28" ht="17.100000000000001" customHeight="1" x14ac:dyDescent="0.45">
      <c r="A1107" s="296"/>
      <c r="B1107" s="151"/>
      <c r="C1107" s="139">
        <v>1</v>
      </c>
      <c r="D1107" s="19"/>
      <c r="E1107" s="20"/>
      <c r="F1107" s="21"/>
      <c r="G1107" s="22"/>
      <c r="H1107" s="57" t="str">
        <f>IF(ISBLANK(G1107)," ",(G1107+1))</f>
        <v xml:space="preserve"> </v>
      </c>
      <c r="I1107" s="22"/>
      <c r="J1107" s="58" t="str">
        <f>IF(ISBLANK(I1107)," ",DATEDIF(G1107,I1107,"d"))</f>
        <v xml:space="preserve"> </v>
      </c>
      <c r="K1107" s="59" t="str">
        <f>IF(ISBLANK(G1107)," ",(H1107+29))</f>
        <v xml:space="preserve"> </v>
      </c>
      <c r="L1107" s="60" t="str">
        <f>IF(ISBLANK(D1107),IF(ISBLANK(E1107)," ",D1107+E1107),D1107+E1107)</f>
        <v xml:space="preserve"> </v>
      </c>
      <c r="M1107" s="61"/>
      <c r="N1107" s="62"/>
      <c r="O1107" s="63"/>
      <c r="P1107" s="48"/>
      <c r="Q1107" s="48"/>
      <c r="R1107" s="48"/>
      <c r="S1107" s="48"/>
      <c r="T1107" s="48"/>
      <c r="U1107" s="48"/>
      <c r="V1107" s="48"/>
      <c r="W1107" s="48"/>
      <c r="X1107" s="48"/>
      <c r="Y1107" s="48"/>
      <c r="Z1107" s="48"/>
      <c r="AA1107"/>
      <c r="AB1107"/>
    </row>
    <row r="1108" spans="1:28" ht="17.100000000000001" customHeight="1" x14ac:dyDescent="0.45">
      <c r="A1108" s="296"/>
      <c r="B1108" s="151"/>
      <c r="C1108" s="139">
        <f t="shared" ref="C1108:C1116" si="543">C1107+1</f>
        <v>2</v>
      </c>
      <c r="D1108" s="19"/>
      <c r="E1108" s="20"/>
      <c r="F1108" s="21"/>
      <c r="G1108" s="22"/>
      <c r="H1108" s="57" t="str">
        <f t="shared" ref="H1108:H1116" si="544">IF(ISBLANK(G1108)," ",(G1108+1))</f>
        <v xml:space="preserve"> </v>
      </c>
      <c r="I1108" s="22"/>
      <c r="J1108" s="58" t="str">
        <f t="shared" ref="J1108:J1116" si="545">IF(ISBLANK(I1108)," ",DATEDIF(G1108,I1108,"d"))</f>
        <v xml:space="preserve"> </v>
      </c>
      <c r="K1108" s="59" t="str">
        <f>IF(ISBLANK(G1108)," ",(H1108+29))</f>
        <v xml:space="preserve"> </v>
      </c>
      <c r="L1108" s="60" t="str">
        <f t="shared" ref="L1108:L1116" si="546">IF(ISBLANK(D1108),IF(ISBLANK(E1108)," ",D1108+E1108),D1108+E1108)</f>
        <v xml:space="preserve"> </v>
      </c>
      <c r="M1108" s="100"/>
      <c r="N1108" s="101"/>
      <c r="O1108" s="64"/>
      <c r="P1108" s="48"/>
      <c r="Q1108" s="48"/>
      <c r="R1108" s="48"/>
      <c r="S1108" s="48"/>
      <c r="T1108" s="48"/>
      <c r="U1108" s="48"/>
      <c r="V1108" s="48"/>
      <c r="W1108" s="48"/>
      <c r="X1108" s="48"/>
      <c r="Y1108" s="48"/>
      <c r="Z1108" s="48"/>
      <c r="AA1108"/>
      <c r="AB1108"/>
    </row>
    <row r="1109" spans="1:28" ht="17.100000000000001" customHeight="1" x14ac:dyDescent="0.45">
      <c r="A1109" s="296"/>
      <c r="B1109" s="151"/>
      <c r="C1109" s="139">
        <f t="shared" si="543"/>
        <v>3</v>
      </c>
      <c r="D1109" s="19"/>
      <c r="E1109" s="20"/>
      <c r="F1109" s="21"/>
      <c r="G1109" s="116"/>
      <c r="H1109" s="57" t="str">
        <f t="shared" si="544"/>
        <v xml:space="preserve"> </v>
      </c>
      <c r="I1109" s="22"/>
      <c r="J1109" s="58" t="str">
        <f t="shared" si="545"/>
        <v xml:space="preserve"> </v>
      </c>
      <c r="K1109" s="59" t="str">
        <f t="shared" ref="K1109" si="547">IF(ISBLANK(G1109)," ",(H1109+29))</f>
        <v xml:space="preserve"> </v>
      </c>
      <c r="L1109" s="60" t="str">
        <f t="shared" si="546"/>
        <v xml:space="preserve"> </v>
      </c>
      <c r="M1109" s="100"/>
      <c r="N1109" s="101"/>
      <c r="O1109" s="64"/>
      <c r="P1109" s="48"/>
      <c r="Q1109" s="48"/>
      <c r="R1109" s="48"/>
      <c r="S1109" s="48"/>
      <c r="T1109" s="48"/>
      <c r="U1109" s="48"/>
      <c r="V1109" s="48"/>
      <c r="W1109" s="48"/>
      <c r="X1109" s="48"/>
      <c r="Y1109" s="48"/>
      <c r="Z1109" s="48"/>
      <c r="AA1109"/>
      <c r="AB1109"/>
    </row>
    <row r="1110" spans="1:28" ht="17.100000000000001" customHeight="1" x14ac:dyDescent="0.45">
      <c r="A1110" s="296"/>
      <c r="B1110" s="151"/>
      <c r="C1110" s="139">
        <f t="shared" si="543"/>
        <v>4</v>
      </c>
      <c r="D1110" s="19"/>
      <c r="E1110" s="20"/>
      <c r="F1110" s="21"/>
      <c r="G1110" s="22"/>
      <c r="H1110" s="57" t="str">
        <f t="shared" si="544"/>
        <v xml:space="preserve"> </v>
      </c>
      <c r="I1110" s="22"/>
      <c r="J1110" s="58" t="str">
        <f t="shared" si="545"/>
        <v xml:space="preserve"> </v>
      </c>
      <c r="K1110" s="59" t="str">
        <f>IF(ISBLANK(G1110)," ",(H1110+29))</f>
        <v xml:space="preserve"> </v>
      </c>
      <c r="L1110" s="60" t="str">
        <f t="shared" si="546"/>
        <v xml:space="preserve"> </v>
      </c>
      <c r="M1110" s="100"/>
      <c r="N1110" s="101"/>
      <c r="O1110" s="64"/>
      <c r="P1110" s="48"/>
      <c r="Q1110" s="48"/>
      <c r="R1110" s="48"/>
      <c r="S1110" s="48"/>
      <c r="T1110" s="48"/>
      <c r="U1110" s="48"/>
      <c r="V1110" s="48"/>
      <c r="W1110" s="48"/>
      <c r="X1110" s="48"/>
      <c r="Y1110" s="48"/>
      <c r="Z1110" s="48"/>
      <c r="AA1110"/>
      <c r="AB1110"/>
    </row>
    <row r="1111" spans="1:28" ht="17.100000000000001" customHeight="1" x14ac:dyDescent="0.45">
      <c r="A1111" s="296"/>
      <c r="B1111" s="151"/>
      <c r="C1111" s="139">
        <f t="shared" si="543"/>
        <v>5</v>
      </c>
      <c r="D1111" s="19"/>
      <c r="E1111" s="20"/>
      <c r="F1111" s="21"/>
      <c r="G1111" s="22"/>
      <c r="H1111" s="57" t="str">
        <f t="shared" si="544"/>
        <v xml:space="preserve"> </v>
      </c>
      <c r="I1111" s="22"/>
      <c r="J1111" s="58" t="str">
        <f t="shared" si="545"/>
        <v xml:space="preserve"> </v>
      </c>
      <c r="K1111" s="59" t="str">
        <f t="shared" ref="K1111:K1116" si="548">IF(ISBLANK(G1111)," ",(H1111+29))</f>
        <v xml:space="preserve"> </v>
      </c>
      <c r="L1111" s="60" t="str">
        <f t="shared" si="546"/>
        <v xml:space="preserve"> </v>
      </c>
      <c r="M1111" s="100"/>
      <c r="N1111" s="101"/>
      <c r="O1111" s="64"/>
      <c r="P1111" s="48"/>
      <c r="Q1111" s="48"/>
      <c r="R1111" s="48"/>
      <c r="S1111" s="48"/>
      <c r="T1111" s="48"/>
      <c r="U1111" s="48"/>
      <c r="V1111" s="48"/>
      <c r="W1111" s="48"/>
      <c r="X1111" s="48"/>
      <c r="Y1111" s="48"/>
      <c r="Z1111" s="48"/>
      <c r="AA1111"/>
      <c r="AB1111"/>
    </row>
    <row r="1112" spans="1:28" ht="17.100000000000001" customHeight="1" x14ac:dyDescent="0.45">
      <c r="A1112" s="296"/>
      <c r="B1112" s="151"/>
      <c r="C1112" s="139">
        <f t="shared" si="543"/>
        <v>6</v>
      </c>
      <c r="D1112" s="19"/>
      <c r="E1112" s="20"/>
      <c r="F1112" s="21"/>
      <c r="G1112" s="22"/>
      <c r="H1112" s="57" t="str">
        <f t="shared" si="544"/>
        <v xml:space="preserve"> </v>
      </c>
      <c r="I1112" s="22"/>
      <c r="J1112" s="58" t="str">
        <f t="shared" si="545"/>
        <v xml:space="preserve"> </v>
      </c>
      <c r="K1112" s="59" t="str">
        <f t="shared" si="548"/>
        <v xml:space="preserve"> </v>
      </c>
      <c r="L1112" s="60" t="str">
        <f t="shared" si="546"/>
        <v xml:space="preserve"> </v>
      </c>
      <c r="M1112" s="100"/>
      <c r="N1112" s="101"/>
      <c r="O1112" s="64"/>
      <c r="P1112" s="48"/>
      <c r="Q1112" s="48"/>
      <c r="R1112" s="48"/>
      <c r="S1112" s="48"/>
      <c r="T1112" s="48"/>
      <c r="U1112" s="48"/>
      <c r="V1112" s="48"/>
      <c r="W1112" s="48"/>
      <c r="X1112" s="48"/>
      <c r="Y1112" s="48"/>
      <c r="Z1112" s="48"/>
      <c r="AA1112"/>
      <c r="AB1112"/>
    </row>
    <row r="1113" spans="1:28" ht="17.100000000000001" customHeight="1" x14ac:dyDescent="0.45">
      <c r="A1113" s="296"/>
      <c r="B1113" s="151"/>
      <c r="C1113" s="139">
        <f t="shared" si="543"/>
        <v>7</v>
      </c>
      <c r="D1113" s="19"/>
      <c r="E1113" s="20"/>
      <c r="F1113" s="21"/>
      <c r="G1113" s="22"/>
      <c r="H1113" s="57" t="str">
        <f t="shared" si="544"/>
        <v xml:space="preserve"> </v>
      </c>
      <c r="I1113" s="22"/>
      <c r="J1113" s="58" t="str">
        <f t="shared" si="545"/>
        <v xml:space="preserve"> </v>
      </c>
      <c r="K1113" s="59" t="str">
        <f t="shared" si="548"/>
        <v xml:space="preserve"> </v>
      </c>
      <c r="L1113" s="60" t="str">
        <f t="shared" si="546"/>
        <v xml:space="preserve"> </v>
      </c>
      <c r="M1113" s="100"/>
      <c r="N1113" s="101"/>
      <c r="O1113" s="64"/>
      <c r="P1113" s="48"/>
      <c r="Q1113" s="48"/>
      <c r="R1113" s="48"/>
      <c r="S1113" s="48"/>
      <c r="T1113" s="48"/>
      <c r="U1113" s="48"/>
      <c r="V1113" s="48"/>
      <c r="W1113" s="48"/>
      <c r="X1113" s="48"/>
      <c r="Y1113" s="48"/>
      <c r="Z1113" s="48"/>
      <c r="AA1113"/>
      <c r="AB1113"/>
    </row>
    <row r="1114" spans="1:28" ht="17.100000000000001" customHeight="1" x14ac:dyDescent="0.45">
      <c r="A1114" s="296"/>
      <c r="B1114" s="151"/>
      <c r="C1114" s="139">
        <f t="shared" si="543"/>
        <v>8</v>
      </c>
      <c r="D1114" s="19"/>
      <c r="E1114" s="20"/>
      <c r="F1114" s="21"/>
      <c r="G1114" s="22"/>
      <c r="H1114" s="57" t="str">
        <f t="shared" si="544"/>
        <v xml:space="preserve"> </v>
      </c>
      <c r="I1114" s="22"/>
      <c r="J1114" s="58" t="str">
        <f t="shared" si="545"/>
        <v xml:space="preserve"> </v>
      </c>
      <c r="K1114" s="59" t="str">
        <f t="shared" si="548"/>
        <v xml:space="preserve"> </v>
      </c>
      <c r="L1114" s="60" t="str">
        <f t="shared" si="546"/>
        <v xml:space="preserve"> </v>
      </c>
      <c r="M1114" s="100"/>
      <c r="N1114" s="101"/>
      <c r="O1114" s="64"/>
      <c r="P1114" s="48"/>
      <c r="Q1114" s="48"/>
      <c r="R1114" s="48"/>
      <c r="S1114" s="48"/>
      <c r="T1114" s="48"/>
      <c r="U1114" s="48"/>
      <c r="V1114" s="48"/>
      <c r="W1114" s="48"/>
      <c r="X1114" s="48"/>
      <c r="Y1114" s="48"/>
      <c r="Z1114" s="48"/>
      <c r="AA1114"/>
      <c r="AB1114"/>
    </row>
    <row r="1115" spans="1:28" ht="17.100000000000001" customHeight="1" x14ac:dyDescent="0.45">
      <c r="A1115" s="296"/>
      <c r="B1115" s="151"/>
      <c r="C1115" s="139">
        <f t="shared" si="543"/>
        <v>9</v>
      </c>
      <c r="D1115" s="19"/>
      <c r="E1115" s="20"/>
      <c r="F1115" s="21"/>
      <c r="G1115" s="22"/>
      <c r="H1115" s="57" t="str">
        <f t="shared" si="544"/>
        <v xml:space="preserve"> </v>
      </c>
      <c r="I1115" s="22"/>
      <c r="J1115" s="58" t="str">
        <f t="shared" si="545"/>
        <v xml:space="preserve"> </v>
      </c>
      <c r="K1115" s="59" t="str">
        <f t="shared" si="548"/>
        <v xml:space="preserve"> </v>
      </c>
      <c r="L1115" s="60" t="str">
        <f t="shared" si="546"/>
        <v xml:space="preserve"> </v>
      </c>
      <c r="M1115" s="100"/>
      <c r="N1115" s="101"/>
      <c r="O1115" s="64"/>
      <c r="P1115" s="48"/>
      <c r="Q1115" s="48"/>
      <c r="R1115" s="48"/>
      <c r="S1115" s="48"/>
    </row>
    <row r="1116" spans="1:28" ht="17.100000000000001" customHeight="1" thickBot="1" x14ac:dyDescent="0.5">
      <c r="A1116" s="297"/>
      <c r="B1116" s="152"/>
      <c r="C1116" s="140">
        <f t="shared" si="543"/>
        <v>10</v>
      </c>
      <c r="D1116" s="23"/>
      <c r="E1116" s="24"/>
      <c r="F1116" s="102"/>
      <c r="G1116" s="25"/>
      <c r="H1116" s="103" t="str">
        <f t="shared" si="544"/>
        <v xml:space="preserve"> </v>
      </c>
      <c r="I1116" s="25"/>
      <c r="J1116" s="104" t="str">
        <f t="shared" si="545"/>
        <v xml:space="preserve"> </v>
      </c>
      <c r="K1116" s="65" t="str">
        <f t="shared" si="548"/>
        <v xml:space="preserve"> </v>
      </c>
      <c r="L1116" s="105" t="str">
        <f t="shared" si="546"/>
        <v xml:space="preserve"> </v>
      </c>
      <c r="M1116" s="66"/>
      <c r="N1116" s="67"/>
      <c r="O1116" s="68"/>
      <c r="P1116" s="48"/>
      <c r="Q1116" s="48"/>
      <c r="R1116" s="48"/>
      <c r="S1116" s="48"/>
    </row>
    <row r="1117" spans="1:28" ht="55.9" thickBot="1" x14ac:dyDescent="0.5">
      <c r="A1117" s="112" t="s">
        <v>65</v>
      </c>
      <c r="B1117" s="113" t="s">
        <v>112</v>
      </c>
      <c r="C1117" s="114" t="s">
        <v>79</v>
      </c>
      <c r="D1117" s="114" t="s">
        <v>107</v>
      </c>
      <c r="E1117" s="114" t="s">
        <v>211</v>
      </c>
      <c r="F1117" s="114" t="s">
        <v>81</v>
      </c>
      <c r="G1117" s="114" t="s">
        <v>32</v>
      </c>
      <c r="H1117" s="114" t="s">
        <v>68</v>
      </c>
      <c r="I1117" s="114" t="s">
        <v>44</v>
      </c>
      <c r="J1117" s="114" t="s">
        <v>33</v>
      </c>
      <c r="K1117" s="114" t="s">
        <v>34</v>
      </c>
      <c r="L1117" s="114" t="s">
        <v>228</v>
      </c>
      <c r="M1117" s="114" t="s">
        <v>229</v>
      </c>
      <c r="N1117" s="114" t="s">
        <v>80</v>
      </c>
      <c r="O1117" s="115" t="s">
        <v>69</v>
      </c>
      <c r="P1117" s="48"/>
    </row>
    <row r="1118" spans="1:28" ht="21" customHeight="1" x14ac:dyDescent="0.5">
      <c r="A1118" s="81">
        <f>A1105+1</f>
        <v>86</v>
      </c>
      <c r="B1118" s="181"/>
      <c r="C1118" s="174"/>
      <c r="D1118" s="85" t="str">
        <f t="shared" ref="D1118" si="549">IF(ISBLANK(C1118)," ",C1118/$K$8)</f>
        <v xml:space="preserve"> </v>
      </c>
      <c r="E1118" s="17"/>
      <c r="F1118" s="86" t="str">
        <f t="shared" ref="F1118" si="550">IF((SUM(L1120:L1129))&gt;0,SUM(L1120:L1129)," ")</f>
        <v xml:space="preserve"> </v>
      </c>
      <c r="G1118" s="17"/>
      <c r="H1118" s="17"/>
      <c r="I1118" s="17"/>
      <c r="J1118" s="17"/>
      <c r="K1118" s="18"/>
      <c r="L1118" s="18"/>
      <c r="M1118" s="52" t="str">
        <f>IF(ISBLANK(C1118)," ",IF(SUM(D1120:E1129)+SUM(G1118:H1118)+SUM(J1118:L1118)&gt;(D1118*$K$8*$G$8),(D1118*$K$8*$G$8),SUM(D1120:E1129)+SUM(G1118:H1118)+SUM(J1118:L1118)))</f>
        <v xml:space="preserve"> </v>
      </c>
      <c r="N1118" s="26"/>
      <c r="O1118" s="106" t="str">
        <f>IF(ISBLANK(N1118)," ",IF(M1118="0,00","0,00",MIN(IF(SUM(750/$O$8*M1118)&gt;750,750,SUM(750/$O$8*M1118)),N1118)))</f>
        <v xml:space="preserve"> </v>
      </c>
      <c r="P1118" s="53"/>
    </row>
    <row r="1119" spans="1:28" ht="86.1" customHeight="1" x14ac:dyDescent="0.45">
      <c r="A1119" s="291" t="s">
        <v>109</v>
      </c>
      <c r="B1119" s="120" t="s">
        <v>113</v>
      </c>
      <c r="C1119" s="82" t="s">
        <v>115</v>
      </c>
      <c r="D1119" s="83" t="s">
        <v>201</v>
      </c>
      <c r="E1119" s="83" t="s">
        <v>31</v>
      </c>
      <c r="F1119" s="83" t="s">
        <v>35</v>
      </c>
      <c r="G1119" s="83" t="s">
        <v>110</v>
      </c>
      <c r="H1119" s="83" t="s">
        <v>43</v>
      </c>
      <c r="I1119" s="83" t="s">
        <v>82</v>
      </c>
      <c r="J1119" s="83" t="s">
        <v>83</v>
      </c>
      <c r="K1119" s="84" t="s">
        <v>84</v>
      </c>
      <c r="L1119" s="188" t="s">
        <v>229</v>
      </c>
      <c r="M1119" s="293" t="s">
        <v>66</v>
      </c>
      <c r="N1119" s="294"/>
      <c r="O1119" s="295"/>
      <c r="P1119" s="48"/>
    </row>
    <row r="1120" spans="1:28" ht="17.100000000000001" customHeight="1" x14ac:dyDescent="0.45">
      <c r="A1120" s="291"/>
      <c r="B1120" s="151"/>
      <c r="C1120" s="141">
        <v>1</v>
      </c>
      <c r="D1120" s="19"/>
      <c r="E1120" s="20"/>
      <c r="F1120" s="21"/>
      <c r="G1120" s="22"/>
      <c r="H1120" s="87" t="str">
        <f t="shared" ref="H1120:H1129" si="551">IF(ISBLANK(G1120)," ",(G1120+1))</f>
        <v xml:space="preserve"> </v>
      </c>
      <c r="I1120" s="22"/>
      <c r="J1120" s="88" t="str">
        <f t="shared" ref="J1120:J1129" si="552">IF(ISBLANK(I1120)," ",DATEDIF(G1120,I1120,"d"))</f>
        <v xml:space="preserve"> </v>
      </c>
      <c r="K1120" s="89" t="str">
        <f t="shared" ref="K1120:K1129" si="553">IF(ISBLANK(G1120)," ",(H1120+29))</f>
        <v xml:space="preserve"> </v>
      </c>
      <c r="L1120" s="90" t="str">
        <f t="shared" ref="L1120:L1129" si="554">IF(ISBLANK(D1120),IF(ISBLANK(E1120)," ",D1120+E1120),D1120+E1120)</f>
        <v xml:space="preserve"> </v>
      </c>
      <c r="M1120" s="91"/>
      <c r="N1120" s="92"/>
      <c r="O1120" s="93"/>
      <c r="P1120" s="48"/>
      <c r="Q1120" s="48"/>
      <c r="R1120" s="48"/>
      <c r="S1120" s="48"/>
      <c r="T1120" s="48"/>
      <c r="U1120" s="48"/>
      <c r="V1120" s="48"/>
      <c r="W1120" s="48"/>
      <c r="X1120" s="48"/>
      <c r="Y1120" s="48"/>
      <c r="Z1120" s="48"/>
      <c r="AA1120"/>
      <c r="AB1120"/>
    </row>
    <row r="1121" spans="1:28" ht="17.100000000000001" customHeight="1" x14ac:dyDescent="0.45">
      <c r="A1121" s="291"/>
      <c r="B1121" s="151"/>
      <c r="C1121" s="141">
        <f t="shared" ref="C1121:C1129" si="555">C1120+1</f>
        <v>2</v>
      </c>
      <c r="D1121" s="19"/>
      <c r="E1121" s="20"/>
      <c r="F1121" s="21"/>
      <c r="G1121" s="22"/>
      <c r="H1121" s="87" t="str">
        <f t="shared" si="551"/>
        <v xml:space="preserve"> </v>
      </c>
      <c r="I1121" s="22"/>
      <c r="J1121" s="88" t="str">
        <f t="shared" si="552"/>
        <v xml:space="preserve"> </v>
      </c>
      <c r="K1121" s="89" t="str">
        <f t="shared" si="553"/>
        <v xml:space="preserve"> </v>
      </c>
      <c r="L1121" s="90" t="str">
        <f t="shared" si="554"/>
        <v xml:space="preserve"> </v>
      </c>
      <c r="M1121" s="107"/>
      <c r="N1121" s="108"/>
      <c r="O1121" s="94"/>
      <c r="P1121" s="48"/>
      <c r="Q1121" s="48"/>
      <c r="R1121" s="48"/>
      <c r="S1121" s="48"/>
      <c r="T1121" s="48"/>
      <c r="U1121" s="48"/>
      <c r="V1121" s="48"/>
      <c r="W1121" s="48"/>
      <c r="X1121" s="48"/>
      <c r="Y1121" s="48"/>
      <c r="Z1121" s="48"/>
      <c r="AA1121"/>
      <c r="AB1121"/>
    </row>
    <row r="1122" spans="1:28" ht="17.100000000000001" customHeight="1" x14ac:dyDescent="0.45">
      <c r="A1122" s="291"/>
      <c r="B1122" s="151"/>
      <c r="C1122" s="141">
        <f t="shared" si="555"/>
        <v>3</v>
      </c>
      <c r="D1122" s="19"/>
      <c r="E1122" s="20"/>
      <c r="F1122" s="21"/>
      <c r="G1122" s="22"/>
      <c r="H1122" s="87" t="str">
        <f t="shared" si="551"/>
        <v xml:space="preserve"> </v>
      </c>
      <c r="I1122" s="22"/>
      <c r="J1122" s="88" t="str">
        <f t="shared" si="552"/>
        <v xml:space="preserve"> </v>
      </c>
      <c r="K1122" s="89" t="str">
        <f t="shared" si="553"/>
        <v xml:space="preserve"> </v>
      </c>
      <c r="L1122" s="90" t="str">
        <f t="shared" si="554"/>
        <v xml:space="preserve"> </v>
      </c>
      <c r="M1122" s="107"/>
      <c r="N1122" s="108"/>
      <c r="O1122" s="94"/>
      <c r="P1122" s="48"/>
      <c r="Q1122" s="48"/>
      <c r="R1122" s="48"/>
      <c r="S1122" s="48"/>
      <c r="T1122" s="48"/>
      <c r="U1122" s="48"/>
      <c r="V1122" s="48"/>
      <c r="W1122" s="48"/>
      <c r="X1122" s="48"/>
      <c r="Y1122" s="48"/>
      <c r="Z1122" s="48"/>
      <c r="AA1122"/>
      <c r="AB1122"/>
    </row>
    <row r="1123" spans="1:28" ht="17.100000000000001" customHeight="1" x14ac:dyDescent="0.45">
      <c r="A1123" s="291"/>
      <c r="B1123" s="151"/>
      <c r="C1123" s="141">
        <f t="shared" si="555"/>
        <v>4</v>
      </c>
      <c r="D1123" s="19"/>
      <c r="E1123" s="20"/>
      <c r="F1123" s="21"/>
      <c r="G1123" s="22"/>
      <c r="H1123" s="87" t="str">
        <f t="shared" si="551"/>
        <v xml:space="preserve"> </v>
      </c>
      <c r="I1123" s="22"/>
      <c r="J1123" s="88" t="str">
        <f t="shared" si="552"/>
        <v xml:space="preserve"> </v>
      </c>
      <c r="K1123" s="89" t="str">
        <f t="shared" si="553"/>
        <v xml:space="preserve"> </v>
      </c>
      <c r="L1123" s="90" t="str">
        <f t="shared" si="554"/>
        <v xml:space="preserve"> </v>
      </c>
      <c r="M1123" s="107"/>
      <c r="N1123" s="108"/>
      <c r="O1123" s="94"/>
      <c r="P1123" s="48"/>
      <c r="Q1123" s="48"/>
      <c r="R1123" s="48"/>
      <c r="S1123" s="48"/>
      <c r="T1123" s="48"/>
      <c r="U1123" s="48"/>
      <c r="V1123" s="48"/>
      <c r="W1123" s="48"/>
      <c r="X1123" s="48"/>
      <c r="Y1123" s="48"/>
      <c r="Z1123" s="48"/>
      <c r="AA1123"/>
      <c r="AB1123"/>
    </row>
    <row r="1124" spans="1:28" ht="17.100000000000001" customHeight="1" x14ac:dyDescent="0.45">
      <c r="A1124" s="291"/>
      <c r="B1124" s="151"/>
      <c r="C1124" s="141">
        <f t="shared" si="555"/>
        <v>5</v>
      </c>
      <c r="D1124" s="19"/>
      <c r="E1124" s="20"/>
      <c r="F1124" s="21"/>
      <c r="G1124" s="22"/>
      <c r="H1124" s="87" t="str">
        <f t="shared" si="551"/>
        <v xml:space="preserve"> </v>
      </c>
      <c r="I1124" s="22"/>
      <c r="J1124" s="88" t="str">
        <f t="shared" si="552"/>
        <v xml:space="preserve"> </v>
      </c>
      <c r="K1124" s="89" t="str">
        <f t="shared" si="553"/>
        <v xml:space="preserve"> </v>
      </c>
      <c r="L1124" s="90" t="str">
        <f t="shared" si="554"/>
        <v xml:space="preserve"> </v>
      </c>
      <c r="M1124" s="107"/>
      <c r="N1124" s="108"/>
      <c r="O1124" s="94"/>
      <c r="P1124" s="48"/>
      <c r="Q1124" s="48"/>
      <c r="R1124" s="48"/>
      <c r="S1124" s="48"/>
      <c r="T1124" s="48"/>
      <c r="U1124" s="48"/>
      <c r="V1124" s="48"/>
      <c r="W1124" s="48"/>
      <c r="X1124" s="48"/>
      <c r="Y1124" s="48"/>
      <c r="Z1124" s="48"/>
      <c r="AA1124"/>
      <c r="AB1124"/>
    </row>
    <row r="1125" spans="1:28" ht="17.100000000000001" customHeight="1" x14ac:dyDescent="0.45">
      <c r="A1125" s="291"/>
      <c r="B1125" s="151"/>
      <c r="C1125" s="141">
        <f t="shared" si="555"/>
        <v>6</v>
      </c>
      <c r="D1125" s="19"/>
      <c r="E1125" s="20"/>
      <c r="F1125" s="21"/>
      <c r="G1125" s="22"/>
      <c r="H1125" s="87" t="str">
        <f t="shared" si="551"/>
        <v xml:space="preserve"> </v>
      </c>
      <c r="I1125" s="22"/>
      <c r="J1125" s="88" t="str">
        <f t="shared" si="552"/>
        <v xml:space="preserve"> </v>
      </c>
      <c r="K1125" s="89" t="str">
        <f t="shared" si="553"/>
        <v xml:space="preserve"> </v>
      </c>
      <c r="L1125" s="90" t="str">
        <f t="shared" si="554"/>
        <v xml:space="preserve"> </v>
      </c>
      <c r="M1125" s="107"/>
      <c r="N1125" s="108"/>
      <c r="O1125" s="94"/>
      <c r="P1125" s="48"/>
      <c r="Q1125" s="48"/>
      <c r="R1125" s="48"/>
      <c r="S1125" s="48"/>
      <c r="T1125" s="48"/>
      <c r="U1125" s="48"/>
      <c r="V1125" s="48"/>
      <c r="W1125" s="48"/>
      <c r="X1125" s="48"/>
      <c r="Y1125" s="48"/>
      <c r="Z1125" s="48"/>
      <c r="AA1125"/>
      <c r="AB1125"/>
    </row>
    <row r="1126" spans="1:28" ht="17.100000000000001" customHeight="1" x14ac:dyDescent="0.45">
      <c r="A1126" s="291"/>
      <c r="B1126" s="151"/>
      <c r="C1126" s="141">
        <f t="shared" si="555"/>
        <v>7</v>
      </c>
      <c r="D1126" s="19"/>
      <c r="E1126" s="20"/>
      <c r="F1126" s="21"/>
      <c r="G1126" s="22"/>
      <c r="H1126" s="87" t="str">
        <f t="shared" si="551"/>
        <v xml:space="preserve"> </v>
      </c>
      <c r="I1126" s="22"/>
      <c r="J1126" s="88" t="str">
        <f t="shared" si="552"/>
        <v xml:space="preserve"> </v>
      </c>
      <c r="K1126" s="89" t="str">
        <f t="shared" si="553"/>
        <v xml:space="preserve"> </v>
      </c>
      <c r="L1126" s="90" t="str">
        <f t="shared" si="554"/>
        <v xml:space="preserve"> </v>
      </c>
      <c r="M1126" s="107"/>
      <c r="N1126" s="108"/>
      <c r="O1126" s="94"/>
      <c r="P1126" s="48"/>
      <c r="Q1126" s="48"/>
      <c r="R1126" s="48"/>
      <c r="S1126" s="48"/>
      <c r="T1126" s="48"/>
      <c r="U1126" s="48"/>
      <c r="V1126" s="48"/>
      <c r="W1126" s="48"/>
      <c r="X1126" s="48"/>
      <c r="Y1126" s="48"/>
      <c r="Z1126" s="48"/>
      <c r="AA1126"/>
      <c r="AB1126"/>
    </row>
    <row r="1127" spans="1:28" ht="17.100000000000001" customHeight="1" x14ac:dyDescent="0.45">
      <c r="A1127" s="291"/>
      <c r="B1127" s="151"/>
      <c r="C1127" s="141">
        <f t="shared" si="555"/>
        <v>8</v>
      </c>
      <c r="D1127" s="19"/>
      <c r="E1127" s="20"/>
      <c r="F1127" s="21"/>
      <c r="G1127" s="22"/>
      <c r="H1127" s="87" t="str">
        <f t="shared" si="551"/>
        <v xml:space="preserve"> </v>
      </c>
      <c r="I1127" s="22"/>
      <c r="J1127" s="88" t="str">
        <f t="shared" si="552"/>
        <v xml:space="preserve"> </v>
      </c>
      <c r="K1127" s="89" t="str">
        <f t="shared" si="553"/>
        <v xml:space="preserve"> </v>
      </c>
      <c r="L1127" s="90" t="str">
        <f t="shared" si="554"/>
        <v xml:space="preserve"> </v>
      </c>
      <c r="M1127" s="107"/>
      <c r="N1127" s="108"/>
      <c r="O1127" s="94"/>
      <c r="P1127" s="48"/>
      <c r="Q1127" s="48"/>
      <c r="R1127" s="48"/>
      <c r="S1127" s="48"/>
      <c r="T1127" s="48"/>
      <c r="U1127" s="48"/>
      <c r="V1127" s="48"/>
      <c r="W1127" s="48"/>
      <c r="X1127" s="48"/>
      <c r="Y1127" s="48"/>
      <c r="Z1127" s="48"/>
      <c r="AA1127"/>
      <c r="AB1127"/>
    </row>
    <row r="1128" spans="1:28" ht="17.100000000000001" customHeight="1" x14ac:dyDescent="0.45">
      <c r="A1128" s="291"/>
      <c r="B1128" s="151"/>
      <c r="C1128" s="141">
        <f t="shared" si="555"/>
        <v>9</v>
      </c>
      <c r="D1128" s="19"/>
      <c r="E1128" s="20"/>
      <c r="F1128" s="21"/>
      <c r="G1128" s="22"/>
      <c r="H1128" s="87" t="str">
        <f t="shared" si="551"/>
        <v xml:space="preserve"> </v>
      </c>
      <c r="I1128" s="22"/>
      <c r="J1128" s="88" t="str">
        <f t="shared" si="552"/>
        <v xml:space="preserve"> </v>
      </c>
      <c r="K1128" s="89" t="str">
        <f t="shared" si="553"/>
        <v xml:space="preserve"> </v>
      </c>
      <c r="L1128" s="90" t="str">
        <f t="shared" si="554"/>
        <v xml:space="preserve"> </v>
      </c>
      <c r="M1128" s="107"/>
      <c r="N1128" s="108"/>
      <c r="O1128" s="94"/>
      <c r="P1128" s="48"/>
      <c r="Q1128" s="48"/>
      <c r="R1128" s="48"/>
      <c r="S1128" s="48"/>
    </row>
    <row r="1129" spans="1:28" ht="17.100000000000001" customHeight="1" thickBot="1" x14ac:dyDescent="0.5">
      <c r="A1129" s="292"/>
      <c r="B1129" s="152"/>
      <c r="C1129" s="142">
        <f t="shared" si="555"/>
        <v>10</v>
      </c>
      <c r="D1129" s="23"/>
      <c r="E1129" s="24"/>
      <c r="F1129" s="102"/>
      <c r="G1129" s="25"/>
      <c r="H1129" s="109" t="str">
        <f t="shared" si="551"/>
        <v xml:space="preserve"> </v>
      </c>
      <c r="I1129" s="25"/>
      <c r="J1129" s="110" t="str">
        <f t="shared" si="552"/>
        <v xml:space="preserve"> </v>
      </c>
      <c r="K1129" s="95" t="str">
        <f t="shared" si="553"/>
        <v xml:space="preserve"> </v>
      </c>
      <c r="L1129" s="111" t="str">
        <f t="shared" si="554"/>
        <v xml:space="preserve"> </v>
      </c>
      <c r="M1129" s="96"/>
      <c r="N1129" s="97"/>
      <c r="O1129" s="98"/>
      <c r="P1129" s="48"/>
      <c r="Q1129" s="48"/>
      <c r="R1129" s="48"/>
      <c r="S1129" s="48"/>
    </row>
    <row r="1130" spans="1:28" ht="55.9" thickBot="1" x14ac:dyDescent="0.5">
      <c r="A1130" s="112" t="s">
        <v>65</v>
      </c>
      <c r="B1130" s="113" t="s">
        <v>112</v>
      </c>
      <c r="C1130" s="114" t="s">
        <v>79</v>
      </c>
      <c r="D1130" s="114" t="s">
        <v>107</v>
      </c>
      <c r="E1130" s="114" t="s">
        <v>211</v>
      </c>
      <c r="F1130" s="114" t="s">
        <v>81</v>
      </c>
      <c r="G1130" s="114" t="s">
        <v>32</v>
      </c>
      <c r="H1130" s="114" t="s">
        <v>68</v>
      </c>
      <c r="I1130" s="114" t="s">
        <v>44</v>
      </c>
      <c r="J1130" s="114" t="s">
        <v>33</v>
      </c>
      <c r="K1130" s="114" t="s">
        <v>34</v>
      </c>
      <c r="L1130" s="114" t="s">
        <v>228</v>
      </c>
      <c r="M1130" s="114" t="s">
        <v>229</v>
      </c>
      <c r="N1130" s="114" t="s">
        <v>80</v>
      </c>
      <c r="O1130" s="115" t="s">
        <v>69</v>
      </c>
      <c r="P1130" s="48"/>
    </row>
    <row r="1131" spans="1:28" ht="21" customHeight="1" x14ac:dyDescent="0.5">
      <c r="A1131" s="49">
        <f>A1118+1</f>
        <v>87</v>
      </c>
      <c r="B1131" s="181"/>
      <c r="C1131" s="174"/>
      <c r="D1131" s="50" t="str">
        <f>IF(ISBLANK(C1131)," ",C1131/$K$8)</f>
        <v xml:space="preserve"> </v>
      </c>
      <c r="E1131" s="17"/>
      <c r="F1131" s="51" t="str">
        <f>IF((SUM(L1133:L1142))&gt;0,SUM(L1133:L1142)," ")</f>
        <v xml:space="preserve"> </v>
      </c>
      <c r="G1131" s="17"/>
      <c r="H1131" s="17"/>
      <c r="I1131" s="17"/>
      <c r="J1131" s="17"/>
      <c r="K1131" s="18"/>
      <c r="L1131" s="18"/>
      <c r="M1131" s="52" t="str">
        <f>IF(ISBLANK(C1131)," ",IF(SUM(D1133:E1142)+SUM(G1131:H1131)+SUM(J1131:L1131)&gt;(D1131*$K$8*$G$8),(D1131*$K$8*$G$8),SUM(D1133:E1142)+SUM(G1131:H1131)+SUM(J1131:L1131)))</f>
        <v xml:space="preserve"> </v>
      </c>
      <c r="N1131" s="26"/>
      <c r="O1131" s="99" t="str">
        <f>IF(ISBLANK(N1131)," ",IF(M1131="0,00","0,00",MIN(IF(SUM(750/$O$8*M1131)&gt;750,750,SUM(750/$O$8*M1131)),N1131)))</f>
        <v xml:space="preserve"> </v>
      </c>
      <c r="P1131" s="53"/>
    </row>
    <row r="1132" spans="1:28" ht="86.1" customHeight="1" x14ac:dyDescent="0.45">
      <c r="A1132" s="296" t="s">
        <v>109</v>
      </c>
      <c r="B1132" s="146" t="s">
        <v>113</v>
      </c>
      <c r="C1132" s="54" t="s">
        <v>115</v>
      </c>
      <c r="D1132" s="55" t="s">
        <v>201</v>
      </c>
      <c r="E1132" s="55" t="s">
        <v>31</v>
      </c>
      <c r="F1132" s="55" t="s">
        <v>35</v>
      </c>
      <c r="G1132" s="55" t="s">
        <v>110</v>
      </c>
      <c r="H1132" s="55" t="s">
        <v>43</v>
      </c>
      <c r="I1132" s="55" t="s">
        <v>82</v>
      </c>
      <c r="J1132" s="55" t="s">
        <v>83</v>
      </c>
      <c r="K1132" s="56" t="s">
        <v>84</v>
      </c>
      <c r="L1132" s="187" t="s">
        <v>229</v>
      </c>
      <c r="M1132" s="298" t="s">
        <v>66</v>
      </c>
      <c r="N1132" s="299"/>
      <c r="O1132" s="300"/>
      <c r="P1132" s="48"/>
    </row>
    <row r="1133" spans="1:28" ht="17.100000000000001" customHeight="1" x14ac:dyDescent="0.45">
      <c r="A1133" s="296"/>
      <c r="B1133" s="151"/>
      <c r="C1133" s="139">
        <v>1</v>
      </c>
      <c r="D1133" s="19"/>
      <c r="E1133" s="20"/>
      <c r="F1133" s="21"/>
      <c r="G1133" s="22"/>
      <c r="H1133" s="57" t="str">
        <f>IF(ISBLANK(G1133)," ",(G1133+1))</f>
        <v xml:space="preserve"> </v>
      </c>
      <c r="I1133" s="22"/>
      <c r="J1133" s="58" t="str">
        <f>IF(ISBLANK(I1133)," ",DATEDIF(G1133,I1133,"d"))</f>
        <v xml:space="preserve"> </v>
      </c>
      <c r="K1133" s="59" t="str">
        <f>IF(ISBLANK(G1133)," ",(H1133+29))</f>
        <v xml:space="preserve"> </v>
      </c>
      <c r="L1133" s="60" t="str">
        <f>IF(ISBLANK(D1133),IF(ISBLANK(E1133)," ",D1133+E1133),D1133+E1133)</f>
        <v xml:space="preserve"> </v>
      </c>
      <c r="M1133" s="61"/>
      <c r="N1133" s="62"/>
      <c r="O1133" s="63"/>
      <c r="P1133" s="48"/>
      <c r="Q1133" s="48"/>
      <c r="R1133" s="48"/>
      <c r="S1133" s="48"/>
      <c r="T1133" s="48"/>
      <c r="U1133" s="48"/>
      <c r="V1133" s="48"/>
      <c r="W1133" s="48"/>
      <c r="X1133" s="48"/>
      <c r="Y1133" s="48"/>
      <c r="Z1133" s="48"/>
      <c r="AA1133"/>
      <c r="AB1133"/>
    </row>
    <row r="1134" spans="1:28" ht="17.100000000000001" customHeight="1" x14ac:dyDescent="0.45">
      <c r="A1134" s="296"/>
      <c r="B1134" s="151"/>
      <c r="C1134" s="139">
        <f t="shared" ref="C1134:C1142" si="556">C1133+1</f>
        <v>2</v>
      </c>
      <c r="D1134" s="19"/>
      <c r="E1134" s="20"/>
      <c r="F1134" s="21"/>
      <c r="G1134" s="22"/>
      <c r="H1134" s="57" t="str">
        <f t="shared" ref="H1134:H1142" si="557">IF(ISBLANK(G1134)," ",(G1134+1))</f>
        <v xml:space="preserve"> </v>
      </c>
      <c r="I1134" s="22"/>
      <c r="J1134" s="58" t="str">
        <f t="shared" ref="J1134:J1142" si="558">IF(ISBLANK(I1134)," ",DATEDIF(G1134,I1134,"d"))</f>
        <v xml:space="preserve"> </v>
      </c>
      <c r="K1134" s="59" t="str">
        <f>IF(ISBLANK(G1134)," ",(H1134+29))</f>
        <v xml:space="preserve"> </v>
      </c>
      <c r="L1134" s="60" t="str">
        <f t="shared" ref="L1134:L1142" si="559">IF(ISBLANK(D1134),IF(ISBLANK(E1134)," ",D1134+E1134),D1134+E1134)</f>
        <v xml:space="preserve"> </v>
      </c>
      <c r="M1134" s="100"/>
      <c r="N1134" s="101"/>
      <c r="O1134" s="64"/>
      <c r="P1134" s="48"/>
      <c r="Q1134" s="48"/>
      <c r="R1134" s="48"/>
      <c r="S1134" s="48"/>
      <c r="T1134" s="48"/>
      <c r="U1134" s="48"/>
      <c r="V1134" s="48"/>
      <c r="W1134" s="48"/>
      <c r="X1134" s="48"/>
      <c r="Y1134" s="48"/>
      <c r="Z1134" s="48"/>
      <c r="AA1134"/>
      <c r="AB1134"/>
    </row>
    <row r="1135" spans="1:28" ht="17.100000000000001" customHeight="1" x14ac:dyDescent="0.45">
      <c r="A1135" s="296"/>
      <c r="B1135" s="151"/>
      <c r="C1135" s="139">
        <f t="shared" si="556"/>
        <v>3</v>
      </c>
      <c r="D1135" s="19"/>
      <c r="E1135" s="20"/>
      <c r="F1135" s="21"/>
      <c r="G1135" s="116"/>
      <c r="H1135" s="57" t="str">
        <f t="shared" si="557"/>
        <v xml:space="preserve"> </v>
      </c>
      <c r="I1135" s="22"/>
      <c r="J1135" s="58" t="str">
        <f t="shared" si="558"/>
        <v xml:space="preserve"> </v>
      </c>
      <c r="K1135" s="59" t="str">
        <f t="shared" ref="K1135" si="560">IF(ISBLANK(G1135)," ",(H1135+29))</f>
        <v xml:space="preserve"> </v>
      </c>
      <c r="L1135" s="60" t="str">
        <f t="shared" si="559"/>
        <v xml:space="preserve"> </v>
      </c>
      <c r="M1135" s="100"/>
      <c r="N1135" s="101"/>
      <c r="O1135" s="64"/>
      <c r="P1135" s="48"/>
      <c r="Q1135" s="48"/>
      <c r="R1135" s="48"/>
      <c r="S1135" s="48"/>
      <c r="T1135" s="48"/>
      <c r="U1135" s="48"/>
      <c r="V1135" s="48"/>
      <c r="W1135" s="48"/>
      <c r="X1135" s="48"/>
      <c r="Y1135" s="48"/>
      <c r="Z1135" s="48"/>
      <c r="AA1135"/>
      <c r="AB1135"/>
    </row>
    <row r="1136" spans="1:28" ht="17.100000000000001" customHeight="1" x14ac:dyDescent="0.45">
      <c r="A1136" s="296"/>
      <c r="B1136" s="151"/>
      <c r="C1136" s="139">
        <f t="shared" si="556"/>
        <v>4</v>
      </c>
      <c r="D1136" s="19"/>
      <c r="E1136" s="20"/>
      <c r="F1136" s="21"/>
      <c r="G1136" s="22"/>
      <c r="H1136" s="57" t="str">
        <f t="shared" si="557"/>
        <v xml:space="preserve"> </v>
      </c>
      <c r="I1136" s="22"/>
      <c r="J1136" s="58" t="str">
        <f t="shared" si="558"/>
        <v xml:space="preserve"> </v>
      </c>
      <c r="K1136" s="59" t="str">
        <f>IF(ISBLANK(G1136)," ",(H1136+29))</f>
        <v xml:space="preserve"> </v>
      </c>
      <c r="L1136" s="60" t="str">
        <f t="shared" si="559"/>
        <v xml:space="preserve"> </v>
      </c>
      <c r="M1136" s="100"/>
      <c r="N1136" s="101"/>
      <c r="O1136" s="64"/>
      <c r="P1136" s="48"/>
      <c r="Q1136" s="48"/>
      <c r="R1136" s="48"/>
      <c r="S1136" s="48"/>
      <c r="T1136" s="48"/>
      <c r="U1136" s="48"/>
      <c r="V1136" s="48"/>
      <c r="W1136" s="48"/>
      <c r="X1136" s="48"/>
      <c r="Y1136" s="48"/>
      <c r="Z1136" s="48"/>
      <c r="AA1136"/>
      <c r="AB1136"/>
    </row>
    <row r="1137" spans="1:28" ht="17.100000000000001" customHeight="1" x14ac:dyDescent="0.45">
      <c r="A1137" s="296"/>
      <c r="B1137" s="151"/>
      <c r="C1137" s="139">
        <f t="shared" si="556"/>
        <v>5</v>
      </c>
      <c r="D1137" s="19"/>
      <c r="E1137" s="20"/>
      <c r="F1137" s="21"/>
      <c r="G1137" s="22"/>
      <c r="H1137" s="57" t="str">
        <f t="shared" si="557"/>
        <v xml:space="preserve"> </v>
      </c>
      <c r="I1137" s="22"/>
      <c r="J1137" s="58" t="str">
        <f t="shared" si="558"/>
        <v xml:space="preserve"> </v>
      </c>
      <c r="K1137" s="59" t="str">
        <f t="shared" ref="K1137:K1142" si="561">IF(ISBLANK(G1137)," ",(H1137+29))</f>
        <v xml:space="preserve"> </v>
      </c>
      <c r="L1137" s="60" t="str">
        <f t="shared" si="559"/>
        <v xml:space="preserve"> </v>
      </c>
      <c r="M1137" s="100"/>
      <c r="N1137" s="101"/>
      <c r="O1137" s="64"/>
      <c r="P1137" s="48"/>
      <c r="Q1137" s="48"/>
      <c r="R1137" s="48"/>
      <c r="S1137" s="48"/>
      <c r="T1137" s="48"/>
      <c r="U1137" s="48"/>
      <c r="V1137" s="48"/>
      <c r="W1137" s="48"/>
      <c r="X1137" s="48"/>
      <c r="Y1137" s="48"/>
      <c r="Z1137" s="48"/>
      <c r="AA1137"/>
      <c r="AB1137"/>
    </row>
    <row r="1138" spans="1:28" ht="17.100000000000001" customHeight="1" x14ac:dyDescent="0.45">
      <c r="A1138" s="296"/>
      <c r="B1138" s="151"/>
      <c r="C1138" s="139">
        <f t="shared" si="556"/>
        <v>6</v>
      </c>
      <c r="D1138" s="19"/>
      <c r="E1138" s="20"/>
      <c r="F1138" s="21"/>
      <c r="G1138" s="22"/>
      <c r="H1138" s="57" t="str">
        <f t="shared" si="557"/>
        <v xml:space="preserve"> </v>
      </c>
      <c r="I1138" s="22"/>
      <c r="J1138" s="58" t="str">
        <f t="shared" si="558"/>
        <v xml:space="preserve"> </v>
      </c>
      <c r="K1138" s="59" t="str">
        <f t="shared" si="561"/>
        <v xml:space="preserve"> </v>
      </c>
      <c r="L1138" s="60" t="str">
        <f t="shared" si="559"/>
        <v xml:space="preserve"> </v>
      </c>
      <c r="M1138" s="100"/>
      <c r="N1138" s="101"/>
      <c r="O1138" s="64"/>
      <c r="P1138" s="48"/>
      <c r="Q1138" s="48"/>
      <c r="R1138" s="48"/>
      <c r="S1138" s="48"/>
      <c r="T1138" s="48"/>
      <c r="U1138" s="48"/>
      <c r="V1138" s="48"/>
      <c r="W1138" s="48"/>
      <c r="X1138" s="48"/>
      <c r="Y1138" s="48"/>
      <c r="Z1138" s="48"/>
      <c r="AA1138"/>
      <c r="AB1138"/>
    </row>
    <row r="1139" spans="1:28" ht="17.100000000000001" customHeight="1" x14ac:dyDescent="0.45">
      <c r="A1139" s="296"/>
      <c r="B1139" s="151"/>
      <c r="C1139" s="139">
        <f t="shared" si="556"/>
        <v>7</v>
      </c>
      <c r="D1139" s="19"/>
      <c r="E1139" s="20"/>
      <c r="F1139" s="21"/>
      <c r="G1139" s="22"/>
      <c r="H1139" s="57" t="str">
        <f t="shared" si="557"/>
        <v xml:space="preserve"> </v>
      </c>
      <c r="I1139" s="22"/>
      <c r="J1139" s="58" t="str">
        <f t="shared" si="558"/>
        <v xml:space="preserve"> </v>
      </c>
      <c r="K1139" s="59" t="str">
        <f t="shared" si="561"/>
        <v xml:space="preserve"> </v>
      </c>
      <c r="L1139" s="60" t="str">
        <f t="shared" si="559"/>
        <v xml:space="preserve"> </v>
      </c>
      <c r="M1139" s="100"/>
      <c r="N1139" s="101"/>
      <c r="O1139" s="64"/>
      <c r="P1139" s="48"/>
      <c r="Q1139" s="48"/>
      <c r="R1139" s="48"/>
      <c r="S1139" s="48"/>
      <c r="T1139" s="48"/>
      <c r="U1139" s="48"/>
      <c r="V1139" s="48"/>
      <c r="W1139" s="48"/>
      <c r="X1139" s="48"/>
      <c r="Y1139" s="48"/>
      <c r="Z1139" s="48"/>
      <c r="AA1139"/>
      <c r="AB1139"/>
    </row>
    <row r="1140" spans="1:28" ht="17.100000000000001" customHeight="1" x14ac:dyDescent="0.45">
      <c r="A1140" s="296"/>
      <c r="B1140" s="151"/>
      <c r="C1140" s="139">
        <f t="shared" si="556"/>
        <v>8</v>
      </c>
      <c r="D1140" s="19"/>
      <c r="E1140" s="20"/>
      <c r="F1140" s="21"/>
      <c r="G1140" s="22"/>
      <c r="H1140" s="57" t="str">
        <f t="shared" si="557"/>
        <v xml:space="preserve"> </v>
      </c>
      <c r="I1140" s="22"/>
      <c r="J1140" s="58" t="str">
        <f t="shared" si="558"/>
        <v xml:space="preserve"> </v>
      </c>
      <c r="K1140" s="59" t="str">
        <f t="shared" si="561"/>
        <v xml:space="preserve"> </v>
      </c>
      <c r="L1140" s="60" t="str">
        <f t="shared" si="559"/>
        <v xml:space="preserve"> </v>
      </c>
      <c r="M1140" s="100"/>
      <c r="N1140" s="101"/>
      <c r="O1140" s="64"/>
      <c r="P1140" s="48"/>
      <c r="Q1140" s="48"/>
      <c r="R1140" s="48"/>
      <c r="S1140" s="48"/>
      <c r="T1140" s="48"/>
      <c r="U1140" s="48"/>
      <c r="V1140" s="48"/>
      <c r="W1140" s="48"/>
      <c r="X1140" s="48"/>
      <c r="Y1140" s="48"/>
      <c r="Z1140" s="48"/>
      <c r="AA1140"/>
      <c r="AB1140"/>
    </row>
    <row r="1141" spans="1:28" ht="17.100000000000001" customHeight="1" x14ac:dyDescent="0.45">
      <c r="A1141" s="296"/>
      <c r="B1141" s="151"/>
      <c r="C1141" s="139">
        <f t="shared" si="556"/>
        <v>9</v>
      </c>
      <c r="D1141" s="19"/>
      <c r="E1141" s="20"/>
      <c r="F1141" s="21"/>
      <c r="G1141" s="22"/>
      <c r="H1141" s="57" t="str">
        <f t="shared" si="557"/>
        <v xml:space="preserve"> </v>
      </c>
      <c r="I1141" s="22"/>
      <c r="J1141" s="58" t="str">
        <f t="shared" si="558"/>
        <v xml:space="preserve"> </v>
      </c>
      <c r="K1141" s="59" t="str">
        <f t="shared" si="561"/>
        <v xml:space="preserve"> </v>
      </c>
      <c r="L1141" s="60" t="str">
        <f t="shared" si="559"/>
        <v xml:space="preserve"> </v>
      </c>
      <c r="M1141" s="100"/>
      <c r="N1141" s="101"/>
      <c r="O1141" s="64"/>
      <c r="P1141" s="48"/>
      <c r="Q1141" s="48"/>
      <c r="R1141" s="48"/>
      <c r="S1141" s="48"/>
    </row>
    <row r="1142" spans="1:28" ht="17.100000000000001" customHeight="1" thickBot="1" x14ac:dyDescent="0.5">
      <c r="A1142" s="297"/>
      <c r="B1142" s="152"/>
      <c r="C1142" s="140">
        <f t="shared" si="556"/>
        <v>10</v>
      </c>
      <c r="D1142" s="23"/>
      <c r="E1142" s="24"/>
      <c r="F1142" s="102"/>
      <c r="G1142" s="25"/>
      <c r="H1142" s="103" t="str">
        <f t="shared" si="557"/>
        <v xml:space="preserve"> </v>
      </c>
      <c r="I1142" s="25"/>
      <c r="J1142" s="104" t="str">
        <f t="shared" si="558"/>
        <v xml:space="preserve"> </v>
      </c>
      <c r="K1142" s="65" t="str">
        <f t="shared" si="561"/>
        <v xml:space="preserve"> </v>
      </c>
      <c r="L1142" s="105" t="str">
        <f t="shared" si="559"/>
        <v xml:space="preserve"> </v>
      </c>
      <c r="M1142" s="66"/>
      <c r="N1142" s="67"/>
      <c r="O1142" s="68"/>
      <c r="P1142" s="48"/>
      <c r="Q1142" s="48"/>
      <c r="R1142" s="48"/>
      <c r="S1142" s="48"/>
    </row>
    <row r="1143" spans="1:28" ht="55.9" thickBot="1" x14ac:dyDescent="0.5">
      <c r="A1143" s="112" t="s">
        <v>65</v>
      </c>
      <c r="B1143" s="113" t="s">
        <v>112</v>
      </c>
      <c r="C1143" s="114" t="s">
        <v>79</v>
      </c>
      <c r="D1143" s="114" t="s">
        <v>107</v>
      </c>
      <c r="E1143" s="114" t="s">
        <v>211</v>
      </c>
      <c r="F1143" s="114" t="s">
        <v>81</v>
      </c>
      <c r="G1143" s="114" t="s">
        <v>32</v>
      </c>
      <c r="H1143" s="114" t="s">
        <v>68</v>
      </c>
      <c r="I1143" s="114" t="s">
        <v>44</v>
      </c>
      <c r="J1143" s="114" t="s">
        <v>33</v>
      </c>
      <c r="K1143" s="114" t="s">
        <v>34</v>
      </c>
      <c r="L1143" s="114" t="s">
        <v>228</v>
      </c>
      <c r="M1143" s="114" t="s">
        <v>229</v>
      </c>
      <c r="N1143" s="114" t="s">
        <v>80</v>
      </c>
      <c r="O1143" s="115" t="s">
        <v>69</v>
      </c>
      <c r="P1143" s="48"/>
    </row>
    <row r="1144" spans="1:28" ht="21" customHeight="1" x14ac:dyDescent="0.5">
      <c r="A1144" s="81">
        <f>A1131+1</f>
        <v>88</v>
      </c>
      <c r="B1144" s="181"/>
      <c r="C1144" s="174"/>
      <c r="D1144" s="85" t="str">
        <f t="shared" ref="D1144" si="562">IF(ISBLANK(C1144)," ",C1144/$K$8)</f>
        <v xml:space="preserve"> </v>
      </c>
      <c r="E1144" s="17"/>
      <c r="F1144" s="86" t="str">
        <f t="shared" ref="F1144" si="563">IF((SUM(L1146:L1155))&gt;0,SUM(L1146:L1155)," ")</f>
        <v xml:space="preserve"> </v>
      </c>
      <c r="G1144" s="17"/>
      <c r="H1144" s="17"/>
      <c r="I1144" s="17"/>
      <c r="J1144" s="17"/>
      <c r="K1144" s="18"/>
      <c r="L1144" s="18"/>
      <c r="M1144" s="52" t="str">
        <f>IF(ISBLANK(C1144)," ",IF(SUM(D1146:E1155)+SUM(G1144:H1144)+SUM(J1144:L1144)&gt;(D1144*$K$8*$G$8),(D1144*$K$8*$G$8),SUM(D1146:E1155)+SUM(G1144:H1144)+SUM(J1144:L1144)))</f>
        <v xml:space="preserve"> </v>
      </c>
      <c r="N1144" s="26"/>
      <c r="O1144" s="106" t="str">
        <f>IF(ISBLANK(N1144)," ",IF(M1144="0,00","0,00",MIN(IF(SUM(750/$O$8*M1144)&gt;750,750,SUM(750/$O$8*M1144)),N1144)))</f>
        <v xml:space="preserve"> </v>
      </c>
      <c r="P1144" s="53"/>
    </row>
    <row r="1145" spans="1:28" ht="86.1" customHeight="1" x14ac:dyDescent="0.45">
      <c r="A1145" s="291" t="s">
        <v>109</v>
      </c>
      <c r="B1145" s="120" t="s">
        <v>113</v>
      </c>
      <c r="C1145" s="82" t="s">
        <v>115</v>
      </c>
      <c r="D1145" s="83" t="s">
        <v>201</v>
      </c>
      <c r="E1145" s="83" t="s">
        <v>31</v>
      </c>
      <c r="F1145" s="83" t="s">
        <v>35</v>
      </c>
      <c r="G1145" s="83" t="s">
        <v>110</v>
      </c>
      <c r="H1145" s="83" t="s">
        <v>43</v>
      </c>
      <c r="I1145" s="83" t="s">
        <v>82</v>
      </c>
      <c r="J1145" s="83" t="s">
        <v>83</v>
      </c>
      <c r="K1145" s="84" t="s">
        <v>84</v>
      </c>
      <c r="L1145" s="188" t="s">
        <v>229</v>
      </c>
      <c r="M1145" s="293" t="s">
        <v>66</v>
      </c>
      <c r="N1145" s="294"/>
      <c r="O1145" s="295"/>
      <c r="P1145" s="48"/>
    </row>
    <row r="1146" spans="1:28" ht="17.100000000000001" customHeight="1" x14ac:dyDescent="0.45">
      <c r="A1146" s="291"/>
      <c r="B1146" s="151"/>
      <c r="C1146" s="141">
        <v>1</v>
      </c>
      <c r="D1146" s="19"/>
      <c r="E1146" s="20"/>
      <c r="F1146" s="21"/>
      <c r="G1146" s="22"/>
      <c r="H1146" s="87" t="str">
        <f t="shared" ref="H1146:H1155" si="564">IF(ISBLANK(G1146)," ",(G1146+1))</f>
        <v xml:space="preserve"> </v>
      </c>
      <c r="I1146" s="22"/>
      <c r="J1146" s="88" t="str">
        <f t="shared" ref="J1146:J1155" si="565">IF(ISBLANK(I1146)," ",DATEDIF(G1146,I1146,"d"))</f>
        <v xml:space="preserve"> </v>
      </c>
      <c r="K1146" s="89" t="str">
        <f t="shared" ref="K1146:K1155" si="566">IF(ISBLANK(G1146)," ",(H1146+29))</f>
        <v xml:space="preserve"> </v>
      </c>
      <c r="L1146" s="90" t="str">
        <f t="shared" ref="L1146:L1155" si="567">IF(ISBLANK(D1146),IF(ISBLANK(E1146)," ",D1146+E1146),D1146+E1146)</f>
        <v xml:space="preserve"> </v>
      </c>
      <c r="M1146" s="91"/>
      <c r="N1146" s="92"/>
      <c r="O1146" s="93"/>
      <c r="P1146" s="48"/>
      <c r="Q1146" s="48"/>
      <c r="R1146" s="48"/>
      <c r="S1146" s="48"/>
      <c r="T1146" s="48"/>
      <c r="U1146" s="48"/>
      <c r="V1146" s="48"/>
      <c r="W1146" s="48"/>
      <c r="X1146" s="48"/>
      <c r="Y1146" s="48"/>
      <c r="Z1146" s="48"/>
      <c r="AA1146"/>
      <c r="AB1146"/>
    </row>
    <row r="1147" spans="1:28" ht="17.100000000000001" customHeight="1" x14ac:dyDescent="0.45">
      <c r="A1147" s="291"/>
      <c r="B1147" s="151"/>
      <c r="C1147" s="141">
        <f t="shared" ref="C1147:C1155" si="568">C1146+1</f>
        <v>2</v>
      </c>
      <c r="D1147" s="19"/>
      <c r="E1147" s="20"/>
      <c r="F1147" s="21"/>
      <c r="G1147" s="22"/>
      <c r="H1147" s="87" t="str">
        <f t="shared" si="564"/>
        <v xml:space="preserve"> </v>
      </c>
      <c r="I1147" s="22"/>
      <c r="J1147" s="88" t="str">
        <f t="shared" si="565"/>
        <v xml:space="preserve"> </v>
      </c>
      <c r="K1147" s="89" t="str">
        <f t="shared" si="566"/>
        <v xml:space="preserve"> </v>
      </c>
      <c r="L1147" s="90" t="str">
        <f t="shared" si="567"/>
        <v xml:space="preserve"> </v>
      </c>
      <c r="M1147" s="107"/>
      <c r="N1147" s="108"/>
      <c r="O1147" s="94"/>
      <c r="P1147" s="48"/>
      <c r="Q1147" s="48"/>
      <c r="R1147" s="48"/>
      <c r="S1147" s="48"/>
      <c r="T1147" s="48"/>
      <c r="U1147" s="48"/>
      <c r="V1147" s="48"/>
      <c r="W1147" s="48"/>
      <c r="X1147" s="48"/>
      <c r="Y1147" s="48"/>
      <c r="Z1147" s="48"/>
      <c r="AA1147"/>
      <c r="AB1147"/>
    </row>
    <row r="1148" spans="1:28" ht="17.100000000000001" customHeight="1" x14ac:dyDescent="0.45">
      <c r="A1148" s="291"/>
      <c r="B1148" s="151"/>
      <c r="C1148" s="141">
        <f t="shared" si="568"/>
        <v>3</v>
      </c>
      <c r="D1148" s="19"/>
      <c r="E1148" s="20"/>
      <c r="F1148" s="21"/>
      <c r="G1148" s="22"/>
      <c r="H1148" s="87" t="str">
        <f t="shared" si="564"/>
        <v xml:space="preserve"> </v>
      </c>
      <c r="I1148" s="22"/>
      <c r="J1148" s="88" t="str">
        <f t="shared" si="565"/>
        <v xml:space="preserve"> </v>
      </c>
      <c r="K1148" s="89" t="str">
        <f t="shared" si="566"/>
        <v xml:space="preserve"> </v>
      </c>
      <c r="L1148" s="90" t="str">
        <f t="shared" si="567"/>
        <v xml:space="preserve"> </v>
      </c>
      <c r="M1148" s="107"/>
      <c r="N1148" s="108"/>
      <c r="O1148" s="94"/>
      <c r="P1148" s="48"/>
      <c r="Q1148" s="48"/>
      <c r="R1148" s="48"/>
      <c r="S1148" s="48"/>
      <c r="T1148" s="48"/>
      <c r="U1148" s="48"/>
      <c r="V1148" s="48"/>
      <c r="W1148" s="48"/>
      <c r="X1148" s="48"/>
      <c r="Y1148" s="48"/>
      <c r="Z1148" s="48"/>
      <c r="AA1148"/>
      <c r="AB1148"/>
    </row>
    <row r="1149" spans="1:28" ht="17.100000000000001" customHeight="1" x14ac:dyDescent="0.45">
      <c r="A1149" s="291"/>
      <c r="B1149" s="151"/>
      <c r="C1149" s="141">
        <f t="shared" si="568"/>
        <v>4</v>
      </c>
      <c r="D1149" s="19"/>
      <c r="E1149" s="20"/>
      <c r="F1149" s="21"/>
      <c r="G1149" s="22"/>
      <c r="H1149" s="87" t="str">
        <f t="shared" si="564"/>
        <v xml:space="preserve"> </v>
      </c>
      <c r="I1149" s="22"/>
      <c r="J1149" s="88" t="str">
        <f t="shared" si="565"/>
        <v xml:space="preserve"> </v>
      </c>
      <c r="K1149" s="89" t="str">
        <f t="shared" si="566"/>
        <v xml:space="preserve"> </v>
      </c>
      <c r="L1149" s="90" t="str">
        <f t="shared" si="567"/>
        <v xml:space="preserve"> </v>
      </c>
      <c r="M1149" s="107"/>
      <c r="N1149" s="108"/>
      <c r="O1149" s="94"/>
      <c r="P1149" s="48"/>
      <c r="Q1149" s="48"/>
      <c r="R1149" s="48"/>
      <c r="S1149" s="48"/>
      <c r="T1149" s="48"/>
      <c r="U1149" s="48"/>
      <c r="V1149" s="48"/>
      <c r="W1149" s="48"/>
      <c r="X1149" s="48"/>
      <c r="Y1149" s="48"/>
      <c r="Z1149" s="48"/>
      <c r="AA1149"/>
      <c r="AB1149"/>
    </row>
    <row r="1150" spans="1:28" ht="17.100000000000001" customHeight="1" x14ac:dyDescent="0.45">
      <c r="A1150" s="291"/>
      <c r="B1150" s="151"/>
      <c r="C1150" s="141">
        <f t="shared" si="568"/>
        <v>5</v>
      </c>
      <c r="D1150" s="19"/>
      <c r="E1150" s="20"/>
      <c r="F1150" s="21"/>
      <c r="G1150" s="22"/>
      <c r="H1150" s="87" t="str">
        <f t="shared" si="564"/>
        <v xml:space="preserve"> </v>
      </c>
      <c r="I1150" s="22"/>
      <c r="J1150" s="88" t="str">
        <f t="shared" si="565"/>
        <v xml:space="preserve"> </v>
      </c>
      <c r="K1150" s="89" t="str">
        <f t="shared" si="566"/>
        <v xml:space="preserve"> </v>
      </c>
      <c r="L1150" s="90" t="str">
        <f t="shared" si="567"/>
        <v xml:space="preserve"> </v>
      </c>
      <c r="M1150" s="107"/>
      <c r="N1150" s="108"/>
      <c r="O1150" s="94"/>
      <c r="P1150" s="48"/>
      <c r="Q1150" s="48"/>
      <c r="R1150" s="48"/>
      <c r="S1150" s="48"/>
      <c r="T1150" s="48"/>
      <c r="U1150" s="48"/>
      <c r="V1150" s="48"/>
      <c r="W1150" s="48"/>
      <c r="X1150" s="48"/>
      <c r="Y1150" s="48"/>
      <c r="Z1150" s="48"/>
      <c r="AA1150"/>
      <c r="AB1150"/>
    </row>
    <row r="1151" spans="1:28" ht="17.100000000000001" customHeight="1" x14ac:dyDescent="0.45">
      <c r="A1151" s="291"/>
      <c r="B1151" s="151"/>
      <c r="C1151" s="141">
        <f t="shared" si="568"/>
        <v>6</v>
      </c>
      <c r="D1151" s="19"/>
      <c r="E1151" s="20"/>
      <c r="F1151" s="21"/>
      <c r="G1151" s="22"/>
      <c r="H1151" s="87" t="str">
        <f t="shared" si="564"/>
        <v xml:space="preserve"> </v>
      </c>
      <c r="I1151" s="22"/>
      <c r="J1151" s="88" t="str">
        <f t="shared" si="565"/>
        <v xml:space="preserve"> </v>
      </c>
      <c r="K1151" s="89" t="str">
        <f t="shared" si="566"/>
        <v xml:space="preserve"> </v>
      </c>
      <c r="L1151" s="90" t="str">
        <f t="shared" si="567"/>
        <v xml:space="preserve"> </v>
      </c>
      <c r="M1151" s="107"/>
      <c r="N1151" s="108"/>
      <c r="O1151" s="94"/>
      <c r="P1151" s="48"/>
      <c r="Q1151" s="48"/>
      <c r="R1151" s="48"/>
      <c r="S1151" s="48"/>
      <c r="T1151" s="48"/>
      <c r="U1151" s="48"/>
      <c r="V1151" s="48"/>
      <c r="W1151" s="48"/>
      <c r="X1151" s="48"/>
      <c r="Y1151" s="48"/>
      <c r="Z1151" s="48"/>
      <c r="AA1151"/>
      <c r="AB1151"/>
    </row>
    <row r="1152" spans="1:28" ht="17.100000000000001" customHeight="1" x14ac:dyDescent="0.45">
      <c r="A1152" s="291"/>
      <c r="B1152" s="151"/>
      <c r="C1152" s="141">
        <f t="shared" si="568"/>
        <v>7</v>
      </c>
      <c r="D1152" s="19"/>
      <c r="E1152" s="20"/>
      <c r="F1152" s="21"/>
      <c r="G1152" s="22"/>
      <c r="H1152" s="87" t="str">
        <f t="shared" si="564"/>
        <v xml:space="preserve"> </v>
      </c>
      <c r="I1152" s="22"/>
      <c r="J1152" s="88" t="str">
        <f t="shared" si="565"/>
        <v xml:space="preserve"> </v>
      </c>
      <c r="K1152" s="89" t="str">
        <f t="shared" si="566"/>
        <v xml:space="preserve"> </v>
      </c>
      <c r="L1152" s="90" t="str">
        <f t="shared" si="567"/>
        <v xml:space="preserve"> </v>
      </c>
      <c r="M1152" s="107"/>
      <c r="N1152" s="108"/>
      <c r="O1152" s="94"/>
      <c r="P1152" s="48"/>
      <c r="Q1152" s="48"/>
      <c r="R1152" s="48"/>
      <c r="S1152" s="48"/>
      <c r="T1152" s="48"/>
      <c r="U1152" s="48"/>
      <c r="V1152" s="48"/>
      <c r="W1152" s="48"/>
      <c r="X1152" s="48"/>
      <c r="Y1152" s="48"/>
      <c r="Z1152" s="48"/>
      <c r="AA1152"/>
      <c r="AB1152"/>
    </row>
    <row r="1153" spans="1:28" ht="17.100000000000001" customHeight="1" x14ac:dyDescent="0.45">
      <c r="A1153" s="291"/>
      <c r="B1153" s="151"/>
      <c r="C1153" s="141">
        <f t="shared" si="568"/>
        <v>8</v>
      </c>
      <c r="D1153" s="19"/>
      <c r="E1153" s="20"/>
      <c r="F1153" s="21"/>
      <c r="G1153" s="22"/>
      <c r="H1153" s="87" t="str">
        <f t="shared" si="564"/>
        <v xml:space="preserve"> </v>
      </c>
      <c r="I1153" s="22"/>
      <c r="J1153" s="88" t="str">
        <f t="shared" si="565"/>
        <v xml:space="preserve"> </v>
      </c>
      <c r="K1153" s="89" t="str">
        <f t="shared" si="566"/>
        <v xml:space="preserve"> </v>
      </c>
      <c r="L1153" s="90" t="str">
        <f t="shared" si="567"/>
        <v xml:space="preserve"> </v>
      </c>
      <c r="M1153" s="107"/>
      <c r="N1153" s="108"/>
      <c r="O1153" s="94"/>
      <c r="P1153" s="48"/>
      <c r="Q1153" s="48"/>
      <c r="R1153" s="48"/>
      <c r="S1153" s="48"/>
      <c r="T1153" s="48"/>
      <c r="U1153" s="48"/>
      <c r="V1153" s="48"/>
      <c r="W1153" s="48"/>
      <c r="X1153" s="48"/>
      <c r="Y1153" s="48"/>
      <c r="Z1153" s="48"/>
      <c r="AA1153"/>
      <c r="AB1153"/>
    </row>
    <row r="1154" spans="1:28" ht="17.100000000000001" customHeight="1" x14ac:dyDescent="0.45">
      <c r="A1154" s="291"/>
      <c r="B1154" s="151"/>
      <c r="C1154" s="141">
        <f t="shared" si="568"/>
        <v>9</v>
      </c>
      <c r="D1154" s="19"/>
      <c r="E1154" s="20"/>
      <c r="F1154" s="21"/>
      <c r="G1154" s="22"/>
      <c r="H1154" s="87" t="str">
        <f t="shared" si="564"/>
        <v xml:space="preserve"> </v>
      </c>
      <c r="I1154" s="22"/>
      <c r="J1154" s="88" t="str">
        <f t="shared" si="565"/>
        <v xml:space="preserve"> </v>
      </c>
      <c r="K1154" s="89" t="str">
        <f t="shared" si="566"/>
        <v xml:space="preserve"> </v>
      </c>
      <c r="L1154" s="90" t="str">
        <f t="shared" si="567"/>
        <v xml:space="preserve"> </v>
      </c>
      <c r="M1154" s="107"/>
      <c r="N1154" s="108"/>
      <c r="O1154" s="94"/>
      <c r="P1154" s="48"/>
      <c r="Q1154" s="48"/>
      <c r="R1154" s="48"/>
      <c r="S1154" s="48"/>
    </row>
    <row r="1155" spans="1:28" ht="17.100000000000001" customHeight="1" thickBot="1" x14ac:dyDescent="0.5">
      <c r="A1155" s="292"/>
      <c r="B1155" s="152"/>
      <c r="C1155" s="142">
        <f t="shared" si="568"/>
        <v>10</v>
      </c>
      <c r="D1155" s="23"/>
      <c r="E1155" s="24"/>
      <c r="F1155" s="102"/>
      <c r="G1155" s="25"/>
      <c r="H1155" s="109" t="str">
        <f t="shared" si="564"/>
        <v xml:space="preserve"> </v>
      </c>
      <c r="I1155" s="25"/>
      <c r="J1155" s="110" t="str">
        <f t="shared" si="565"/>
        <v xml:space="preserve"> </v>
      </c>
      <c r="K1155" s="95" t="str">
        <f t="shared" si="566"/>
        <v xml:space="preserve"> </v>
      </c>
      <c r="L1155" s="111" t="str">
        <f t="shared" si="567"/>
        <v xml:space="preserve"> </v>
      </c>
      <c r="M1155" s="96"/>
      <c r="N1155" s="97"/>
      <c r="O1155" s="98"/>
      <c r="P1155" s="48"/>
      <c r="Q1155" s="48"/>
      <c r="R1155" s="48"/>
      <c r="S1155" s="48"/>
    </row>
    <row r="1156" spans="1:28" ht="55.9" thickBot="1" x14ac:dyDescent="0.5">
      <c r="A1156" s="112" t="s">
        <v>65</v>
      </c>
      <c r="B1156" s="113" t="s">
        <v>112</v>
      </c>
      <c r="C1156" s="114" t="s">
        <v>79</v>
      </c>
      <c r="D1156" s="114" t="s">
        <v>107</v>
      </c>
      <c r="E1156" s="114" t="s">
        <v>211</v>
      </c>
      <c r="F1156" s="114" t="s">
        <v>81</v>
      </c>
      <c r="G1156" s="114" t="s">
        <v>32</v>
      </c>
      <c r="H1156" s="114" t="s">
        <v>68</v>
      </c>
      <c r="I1156" s="114" t="s">
        <v>44</v>
      </c>
      <c r="J1156" s="114" t="s">
        <v>33</v>
      </c>
      <c r="K1156" s="114" t="s">
        <v>34</v>
      </c>
      <c r="L1156" s="114" t="s">
        <v>228</v>
      </c>
      <c r="M1156" s="114" t="s">
        <v>229</v>
      </c>
      <c r="N1156" s="114" t="s">
        <v>80</v>
      </c>
      <c r="O1156" s="115" t="s">
        <v>69</v>
      </c>
      <c r="P1156" s="48"/>
    </row>
    <row r="1157" spans="1:28" ht="21" customHeight="1" x14ac:dyDescent="0.5">
      <c r="A1157" s="49">
        <f>A1144+1</f>
        <v>89</v>
      </c>
      <c r="B1157" s="181"/>
      <c r="C1157" s="174"/>
      <c r="D1157" s="50" t="str">
        <f>IF(ISBLANK(C1157)," ",C1157/$K$8)</f>
        <v xml:space="preserve"> </v>
      </c>
      <c r="E1157" s="17"/>
      <c r="F1157" s="51" t="str">
        <f>IF((SUM(L1159:L1168))&gt;0,SUM(L1159:L1168)," ")</f>
        <v xml:space="preserve"> </v>
      </c>
      <c r="G1157" s="17"/>
      <c r="H1157" s="17"/>
      <c r="I1157" s="17"/>
      <c r="J1157" s="17"/>
      <c r="K1157" s="18"/>
      <c r="L1157" s="18"/>
      <c r="M1157" s="52" t="str">
        <f>IF(ISBLANK(C1157)," ",IF(SUM(D1159:E1168)+SUM(G1157:H1157)+SUM(J1157:L1157)&gt;(D1157*$K$8*$G$8),(D1157*$K$8*$G$8),SUM(D1159:E1168)+SUM(G1157:H1157)+SUM(J1157:L1157)))</f>
        <v xml:space="preserve"> </v>
      </c>
      <c r="N1157" s="26"/>
      <c r="O1157" s="99" t="str">
        <f>IF(ISBLANK(N1157)," ",IF(M1157="0,00","0,00",MIN(IF(SUM(750/$O$8*M1157)&gt;750,750,SUM(750/$O$8*M1157)),N1157)))</f>
        <v xml:space="preserve"> </v>
      </c>
      <c r="P1157" s="53"/>
    </row>
    <row r="1158" spans="1:28" ht="86.1" customHeight="1" x14ac:dyDescent="0.45">
      <c r="A1158" s="296" t="s">
        <v>109</v>
      </c>
      <c r="B1158" s="146" t="s">
        <v>113</v>
      </c>
      <c r="C1158" s="54" t="s">
        <v>115</v>
      </c>
      <c r="D1158" s="55" t="s">
        <v>201</v>
      </c>
      <c r="E1158" s="55" t="s">
        <v>31</v>
      </c>
      <c r="F1158" s="55" t="s">
        <v>35</v>
      </c>
      <c r="G1158" s="55" t="s">
        <v>110</v>
      </c>
      <c r="H1158" s="55" t="s">
        <v>43</v>
      </c>
      <c r="I1158" s="55" t="s">
        <v>82</v>
      </c>
      <c r="J1158" s="55" t="s">
        <v>83</v>
      </c>
      <c r="K1158" s="56" t="s">
        <v>84</v>
      </c>
      <c r="L1158" s="187" t="s">
        <v>229</v>
      </c>
      <c r="M1158" s="298" t="s">
        <v>66</v>
      </c>
      <c r="N1158" s="299"/>
      <c r="O1158" s="300"/>
      <c r="P1158" s="48"/>
    </row>
    <row r="1159" spans="1:28" ht="17.100000000000001" customHeight="1" x14ac:dyDescent="0.45">
      <c r="A1159" s="296"/>
      <c r="B1159" s="151"/>
      <c r="C1159" s="139">
        <v>1</v>
      </c>
      <c r="D1159" s="19"/>
      <c r="E1159" s="20"/>
      <c r="F1159" s="21"/>
      <c r="G1159" s="22"/>
      <c r="H1159" s="57" t="str">
        <f>IF(ISBLANK(G1159)," ",(G1159+1))</f>
        <v xml:space="preserve"> </v>
      </c>
      <c r="I1159" s="22"/>
      <c r="J1159" s="58" t="str">
        <f>IF(ISBLANK(I1159)," ",DATEDIF(G1159,I1159,"d"))</f>
        <v xml:space="preserve"> </v>
      </c>
      <c r="K1159" s="59" t="str">
        <f>IF(ISBLANK(G1159)," ",(H1159+29))</f>
        <v xml:space="preserve"> </v>
      </c>
      <c r="L1159" s="60" t="str">
        <f>IF(ISBLANK(D1159),IF(ISBLANK(E1159)," ",D1159+E1159),D1159+E1159)</f>
        <v xml:space="preserve"> </v>
      </c>
      <c r="M1159" s="61"/>
      <c r="N1159" s="62"/>
      <c r="O1159" s="63"/>
      <c r="P1159" s="48"/>
      <c r="Q1159" s="48"/>
      <c r="R1159" s="48"/>
      <c r="S1159" s="48"/>
      <c r="T1159" s="48"/>
      <c r="U1159" s="48"/>
      <c r="V1159" s="48"/>
      <c r="W1159" s="48"/>
      <c r="X1159" s="48"/>
      <c r="Y1159" s="48"/>
      <c r="Z1159" s="48"/>
      <c r="AA1159"/>
      <c r="AB1159"/>
    </row>
    <row r="1160" spans="1:28" ht="17.100000000000001" customHeight="1" x14ac:dyDescent="0.45">
      <c r="A1160" s="296"/>
      <c r="B1160" s="151"/>
      <c r="C1160" s="139">
        <f t="shared" ref="C1160:C1168" si="569">C1159+1</f>
        <v>2</v>
      </c>
      <c r="D1160" s="19"/>
      <c r="E1160" s="20"/>
      <c r="F1160" s="21"/>
      <c r="G1160" s="22"/>
      <c r="H1160" s="57" t="str">
        <f t="shared" ref="H1160:H1168" si="570">IF(ISBLANK(G1160)," ",(G1160+1))</f>
        <v xml:space="preserve"> </v>
      </c>
      <c r="I1160" s="22"/>
      <c r="J1160" s="58" t="str">
        <f t="shared" ref="J1160:J1168" si="571">IF(ISBLANK(I1160)," ",DATEDIF(G1160,I1160,"d"))</f>
        <v xml:space="preserve"> </v>
      </c>
      <c r="K1160" s="59" t="str">
        <f>IF(ISBLANK(G1160)," ",(H1160+29))</f>
        <v xml:space="preserve"> </v>
      </c>
      <c r="L1160" s="60" t="str">
        <f t="shared" ref="L1160:L1168" si="572">IF(ISBLANK(D1160),IF(ISBLANK(E1160)," ",D1160+E1160),D1160+E1160)</f>
        <v xml:space="preserve"> </v>
      </c>
      <c r="M1160" s="100"/>
      <c r="N1160" s="101"/>
      <c r="O1160" s="64"/>
      <c r="P1160" s="48"/>
      <c r="Q1160" s="48"/>
      <c r="R1160" s="48"/>
      <c r="S1160" s="48"/>
      <c r="T1160" s="48"/>
      <c r="U1160" s="48"/>
      <c r="V1160" s="48"/>
      <c r="W1160" s="48"/>
      <c r="X1160" s="48"/>
      <c r="Y1160" s="48"/>
      <c r="Z1160" s="48"/>
      <c r="AA1160"/>
      <c r="AB1160"/>
    </row>
    <row r="1161" spans="1:28" ht="17.100000000000001" customHeight="1" x14ac:dyDescent="0.45">
      <c r="A1161" s="296"/>
      <c r="B1161" s="151"/>
      <c r="C1161" s="139">
        <f t="shared" si="569"/>
        <v>3</v>
      </c>
      <c r="D1161" s="19"/>
      <c r="E1161" s="20"/>
      <c r="F1161" s="21"/>
      <c r="G1161" s="116"/>
      <c r="H1161" s="57" t="str">
        <f t="shared" si="570"/>
        <v xml:space="preserve"> </v>
      </c>
      <c r="I1161" s="22"/>
      <c r="J1161" s="58" t="str">
        <f t="shared" si="571"/>
        <v xml:space="preserve"> </v>
      </c>
      <c r="K1161" s="59" t="str">
        <f t="shared" ref="K1161" si="573">IF(ISBLANK(G1161)," ",(H1161+29))</f>
        <v xml:space="preserve"> </v>
      </c>
      <c r="L1161" s="60" t="str">
        <f t="shared" si="572"/>
        <v xml:space="preserve"> </v>
      </c>
      <c r="M1161" s="100"/>
      <c r="N1161" s="101"/>
      <c r="O1161" s="64"/>
      <c r="P1161" s="48"/>
      <c r="Q1161" s="48"/>
      <c r="R1161" s="48"/>
      <c r="S1161" s="48"/>
      <c r="T1161" s="48"/>
      <c r="U1161" s="48"/>
      <c r="V1161" s="48"/>
      <c r="W1161" s="48"/>
      <c r="X1161" s="48"/>
      <c r="Y1161" s="48"/>
      <c r="Z1161" s="48"/>
      <c r="AA1161"/>
      <c r="AB1161"/>
    </row>
    <row r="1162" spans="1:28" ht="17.100000000000001" customHeight="1" x14ac:dyDescent="0.45">
      <c r="A1162" s="296"/>
      <c r="B1162" s="151"/>
      <c r="C1162" s="139">
        <f t="shared" si="569"/>
        <v>4</v>
      </c>
      <c r="D1162" s="19"/>
      <c r="E1162" s="20"/>
      <c r="F1162" s="21"/>
      <c r="G1162" s="22"/>
      <c r="H1162" s="57" t="str">
        <f t="shared" si="570"/>
        <v xml:space="preserve"> </v>
      </c>
      <c r="I1162" s="22"/>
      <c r="J1162" s="58" t="str">
        <f t="shared" si="571"/>
        <v xml:space="preserve"> </v>
      </c>
      <c r="K1162" s="59" t="str">
        <f>IF(ISBLANK(G1162)," ",(H1162+29))</f>
        <v xml:space="preserve"> </v>
      </c>
      <c r="L1162" s="60" t="str">
        <f t="shared" si="572"/>
        <v xml:space="preserve"> </v>
      </c>
      <c r="M1162" s="100"/>
      <c r="N1162" s="101"/>
      <c r="O1162" s="64"/>
      <c r="P1162" s="48"/>
      <c r="Q1162" s="48"/>
      <c r="R1162" s="48"/>
      <c r="S1162" s="48"/>
      <c r="T1162" s="48"/>
      <c r="U1162" s="48"/>
      <c r="V1162" s="48"/>
      <c r="W1162" s="48"/>
      <c r="X1162" s="48"/>
      <c r="Y1162" s="48"/>
      <c r="Z1162" s="48"/>
      <c r="AA1162"/>
      <c r="AB1162"/>
    </row>
    <row r="1163" spans="1:28" ht="17.100000000000001" customHeight="1" x14ac:dyDescent="0.45">
      <c r="A1163" s="296"/>
      <c r="B1163" s="151"/>
      <c r="C1163" s="139">
        <f t="shared" si="569"/>
        <v>5</v>
      </c>
      <c r="D1163" s="19"/>
      <c r="E1163" s="20"/>
      <c r="F1163" s="21"/>
      <c r="G1163" s="22"/>
      <c r="H1163" s="57" t="str">
        <f t="shared" si="570"/>
        <v xml:space="preserve"> </v>
      </c>
      <c r="I1163" s="22"/>
      <c r="J1163" s="58" t="str">
        <f t="shared" si="571"/>
        <v xml:space="preserve"> </v>
      </c>
      <c r="K1163" s="59" t="str">
        <f t="shared" ref="K1163:K1168" si="574">IF(ISBLANK(G1163)," ",(H1163+29))</f>
        <v xml:space="preserve"> </v>
      </c>
      <c r="L1163" s="60" t="str">
        <f t="shared" si="572"/>
        <v xml:space="preserve"> </v>
      </c>
      <c r="M1163" s="100"/>
      <c r="N1163" s="101"/>
      <c r="O1163" s="64"/>
      <c r="P1163" s="48"/>
      <c r="Q1163" s="48"/>
      <c r="R1163" s="48"/>
      <c r="S1163" s="48"/>
      <c r="T1163" s="48"/>
      <c r="U1163" s="48"/>
      <c r="V1163" s="48"/>
      <c r="W1163" s="48"/>
      <c r="X1163" s="48"/>
      <c r="Y1163" s="48"/>
      <c r="Z1163" s="48"/>
      <c r="AA1163"/>
      <c r="AB1163"/>
    </row>
    <row r="1164" spans="1:28" ht="17.100000000000001" customHeight="1" x14ac:dyDescent="0.45">
      <c r="A1164" s="296"/>
      <c r="B1164" s="151"/>
      <c r="C1164" s="139">
        <f t="shared" si="569"/>
        <v>6</v>
      </c>
      <c r="D1164" s="19"/>
      <c r="E1164" s="20"/>
      <c r="F1164" s="21"/>
      <c r="G1164" s="22"/>
      <c r="H1164" s="57" t="str">
        <f t="shared" si="570"/>
        <v xml:space="preserve"> </v>
      </c>
      <c r="I1164" s="22"/>
      <c r="J1164" s="58" t="str">
        <f t="shared" si="571"/>
        <v xml:space="preserve"> </v>
      </c>
      <c r="K1164" s="59" t="str">
        <f t="shared" si="574"/>
        <v xml:space="preserve"> </v>
      </c>
      <c r="L1164" s="60" t="str">
        <f t="shared" si="572"/>
        <v xml:space="preserve"> </v>
      </c>
      <c r="M1164" s="100"/>
      <c r="N1164" s="101"/>
      <c r="O1164" s="64"/>
      <c r="P1164" s="48"/>
      <c r="Q1164" s="48"/>
      <c r="R1164" s="48"/>
      <c r="S1164" s="48"/>
      <c r="T1164" s="48"/>
      <c r="U1164" s="48"/>
      <c r="V1164" s="48"/>
      <c r="W1164" s="48"/>
      <c r="X1164" s="48"/>
      <c r="Y1164" s="48"/>
      <c r="Z1164" s="48"/>
      <c r="AA1164"/>
      <c r="AB1164"/>
    </row>
    <row r="1165" spans="1:28" ht="17.100000000000001" customHeight="1" x14ac:dyDescent="0.45">
      <c r="A1165" s="296"/>
      <c r="B1165" s="151"/>
      <c r="C1165" s="139">
        <f t="shared" si="569"/>
        <v>7</v>
      </c>
      <c r="D1165" s="19"/>
      <c r="E1165" s="20"/>
      <c r="F1165" s="21"/>
      <c r="G1165" s="22"/>
      <c r="H1165" s="57" t="str">
        <f t="shared" si="570"/>
        <v xml:space="preserve"> </v>
      </c>
      <c r="I1165" s="22"/>
      <c r="J1165" s="58" t="str">
        <f t="shared" si="571"/>
        <v xml:space="preserve"> </v>
      </c>
      <c r="K1165" s="59" t="str">
        <f t="shared" si="574"/>
        <v xml:space="preserve"> </v>
      </c>
      <c r="L1165" s="60" t="str">
        <f t="shared" si="572"/>
        <v xml:space="preserve"> </v>
      </c>
      <c r="M1165" s="100"/>
      <c r="N1165" s="101"/>
      <c r="O1165" s="64"/>
      <c r="P1165" s="48"/>
      <c r="Q1165" s="48"/>
      <c r="R1165" s="48"/>
      <c r="S1165" s="48"/>
      <c r="T1165" s="48"/>
      <c r="U1165" s="48"/>
      <c r="V1165" s="48"/>
      <c r="W1165" s="48"/>
      <c r="X1165" s="48"/>
      <c r="Y1165" s="48"/>
      <c r="Z1165" s="48"/>
      <c r="AA1165"/>
      <c r="AB1165"/>
    </row>
    <row r="1166" spans="1:28" ht="17.100000000000001" customHeight="1" x14ac:dyDescent="0.45">
      <c r="A1166" s="296"/>
      <c r="B1166" s="151"/>
      <c r="C1166" s="139">
        <f t="shared" si="569"/>
        <v>8</v>
      </c>
      <c r="D1166" s="19"/>
      <c r="E1166" s="20"/>
      <c r="F1166" s="21"/>
      <c r="G1166" s="22"/>
      <c r="H1166" s="57" t="str">
        <f t="shared" si="570"/>
        <v xml:space="preserve"> </v>
      </c>
      <c r="I1166" s="22"/>
      <c r="J1166" s="58" t="str">
        <f t="shared" si="571"/>
        <v xml:space="preserve"> </v>
      </c>
      <c r="K1166" s="59" t="str">
        <f t="shared" si="574"/>
        <v xml:space="preserve"> </v>
      </c>
      <c r="L1166" s="60" t="str">
        <f t="shared" si="572"/>
        <v xml:space="preserve"> </v>
      </c>
      <c r="M1166" s="100"/>
      <c r="N1166" s="101"/>
      <c r="O1166" s="64"/>
      <c r="P1166" s="48"/>
      <c r="Q1166" s="48"/>
      <c r="R1166" s="48"/>
      <c r="S1166" s="48"/>
      <c r="T1166" s="48"/>
      <c r="U1166" s="48"/>
      <c r="V1166" s="48"/>
      <c r="W1166" s="48"/>
      <c r="X1166" s="48"/>
      <c r="Y1166" s="48"/>
      <c r="Z1166" s="48"/>
      <c r="AA1166"/>
      <c r="AB1166"/>
    </row>
    <row r="1167" spans="1:28" ht="17.100000000000001" customHeight="1" x14ac:dyDescent="0.45">
      <c r="A1167" s="296"/>
      <c r="B1167" s="151"/>
      <c r="C1167" s="139">
        <f t="shared" si="569"/>
        <v>9</v>
      </c>
      <c r="D1167" s="19"/>
      <c r="E1167" s="20"/>
      <c r="F1167" s="21"/>
      <c r="G1167" s="22"/>
      <c r="H1167" s="57" t="str">
        <f t="shared" si="570"/>
        <v xml:space="preserve"> </v>
      </c>
      <c r="I1167" s="22"/>
      <c r="J1167" s="58" t="str">
        <f t="shared" si="571"/>
        <v xml:space="preserve"> </v>
      </c>
      <c r="K1167" s="59" t="str">
        <f t="shared" si="574"/>
        <v xml:space="preserve"> </v>
      </c>
      <c r="L1167" s="60" t="str">
        <f t="shared" si="572"/>
        <v xml:space="preserve"> </v>
      </c>
      <c r="M1167" s="100"/>
      <c r="N1167" s="101"/>
      <c r="O1167" s="64"/>
      <c r="P1167" s="48"/>
      <c r="Q1167" s="48"/>
      <c r="R1167" s="48"/>
      <c r="S1167" s="48"/>
    </row>
    <row r="1168" spans="1:28" ht="17.100000000000001" customHeight="1" thickBot="1" x14ac:dyDescent="0.5">
      <c r="A1168" s="297"/>
      <c r="B1168" s="152"/>
      <c r="C1168" s="140">
        <f t="shared" si="569"/>
        <v>10</v>
      </c>
      <c r="D1168" s="23"/>
      <c r="E1168" s="24"/>
      <c r="F1168" s="102"/>
      <c r="G1168" s="25"/>
      <c r="H1168" s="103" t="str">
        <f t="shared" si="570"/>
        <v xml:space="preserve"> </v>
      </c>
      <c r="I1168" s="25"/>
      <c r="J1168" s="104" t="str">
        <f t="shared" si="571"/>
        <v xml:space="preserve"> </v>
      </c>
      <c r="K1168" s="65" t="str">
        <f t="shared" si="574"/>
        <v xml:space="preserve"> </v>
      </c>
      <c r="L1168" s="105" t="str">
        <f t="shared" si="572"/>
        <v xml:space="preserve"> </v>
      </c>
      <c r="M1168" s="66"/>
      <c r="N1168" s="67"/>
      <c r="O1168" s="68"/>
      <c r="P1168" s="48"/>
      <c r="Q1168" s="48"/>
      <c r="R1168" s="48"/>
      <c r="S1168" s="48"/>
    </row>
    <row r="1169" spans="1:28" ht="55.9" thickBot="1" x14ac:dyDescent="0.5">
      <c r="A1169" s="112" t="s">
        <v>65</v>
      </c>
      <c r="B1169" s="113" t="s">
        <v>112</v>
      </c>
      <c r="C1169" s="114" t="s">
        <v>79</v>
      </c>
      <c r="D1169" s="114" t="s">
        <v>107</v>
      </c>
      <c r="E1169" s="114" t="s">
        <v>211</v>
      </c>
      <c r="F1169" s="114" t="s">
        <v>81</v>
      </c>
      <c r="G1169" s="114" t="s">
        <v>32</v>
      </c>
      <c r="H1169" s="114" t="s">
        <v>68</v>
      </c>
      <c r="I1169" s="114" t="s">
        <v>44</v>
      </c>
      <c r="J1169" s="114" t="s">
        <v>33</v>
      </c>
      <c r="K1169" s="114" t="s">
        <v>34</v>
      </c>
      <c r="L1169" s="114" t="s">
        <v>228</v>
      </c>
      <c r="M1169" s="114" t="s">
        <v>229</v>
      </c>
      <c r="N1169" s="114" t="s">
        <v>80</v>
      </c>
      <c r="O1169" s="115" t="s">
        <v>69</v>
      </c>
      <c r="P1169" s="48"/>
    </row>
    <row r="1170" spans="1:28" ht="21" customHeight="1" x14ac:dyDescent="0.5">
      <c r="A1170" s="81">
        <f>A1157+1</f>
        <v>90</v>
      </c>
      <c r="B1170" s="181"/>
      <c r="C1170" s="174"/>
      <c r="D1170" s="85" t="str">
        <f t="shared" ref="D1170" si="575">IF(ISBLANK(C1170)," ",C1170/$K$8)</f>
        <v xml:space="preserve"> </v>
      </c>
      <c r="E1170" s="17"/>
      <c r="F1170" s="86" t="str">
        <f t="shared" ref="F1170" si="576">IF((SUM(L1172:L1181))&gt;0,SUM(L1172:L1181)," ")</f>
        <v xml:space="preserve"> </v>
      </c>
      <c r="G1170" s="17"/>
      <c r="H1170" s="17"/>
      <c r="I1170" s="17"/>
      <c r="J1170" s="17"/>
      <c r="K1170" s="18"/>
      <c r="L1170" s="18"/>
      <c r="M1170" s="52" t="str">
        <f>IF(ISBLANK(C1170)," ",IF(SUM(D1172:E1181)+SUM(G1170:H1170)+SUM(J1170:L1170)&gt;(D1170*$K$8*$G$8),(D1170*$K$8*$G$8),SUM(D1172:E1181)+SUM(G1170:H1170)+SUM(J1170:L1170)))</f>
        <v xml:space="preserve"> </v>
      </c>
      <c r="N1170" s="26"/>
      <c r="O1170" s="106" t="str">
        <f>IF(ISBLANK(N1170)," ",IF(M1170="0,00","0,00",MIN(IF(SUM(750/$O$8*M1170)&gt;750,750,SUM(750/$O$8*M1170)),N1170)))</f>
        <v xml:space="preserve"> </v>
      </c>
      <c r="P1170" s="53"/>
    </row>
    <row r="1171" spans="1:28" ht="86.1" customHeight="1" x14ac:dyDescent="0.45">
      <c r="A1171" s="291" t="s">
        <v>109</v>
      </c>
      <c r="B1171" s="120" t="s">
        <v>113</v>
      </c>
      <c r="C1171" s="82" t="s">
        <v>115</v>
      </c>
      <c r="D1171" s="83" t="s">
        <v>201</v>
      </c>
      <c r="E1171" s="83" t="s">
        <v>31</v>
      </c>
      <c r="F1171" s="83" t="s">
        <v>35</v>
      </c>
      <c r="G1171" s="83" t="s">
        <v>110</v>
      </c>
      <c r="H1171" s="83" t="s">
        <v>43</v>
      </c>
      <c r="I1171" s="83" t="s">
        <v>82</v>
      </c>
      <c r="J1171" s="83" t="s">
        <v>83</v>
      </c>
      <c r="K1171" s="84" t="s">
        <v>84</v>
      </c>
      <c r="L1171" s="188" t="s">
        <v>229</v>
      </c>
      <c r="M1171" s="293" t="s">
        <v>66</v>
      </c>
      <c r="N1171" s="294"/>
      <c r="O1171" s="295"/>
      <c r="P1171" s="48"/>
    </row>
    <row r="1172" spans="1:28" ht="17.100000000000001" customHeight="1" x14ac:dyDescent="0.45">
      <c r="A1172" s="291"/>
      <c r="B1172" s="151"/>
      <c r="C1172" s="141">
        <v>1</v>
      </c>
      <c r="D1172" s="19"/>
      <c r="E1172" s="20"/>
      <c r="F1172" s="21"/>
      <c r="G1172" s="22"/>
      <c r="H1172" s="87" t="str">
        <f t="shared" ref="H1172:H1181" si="577">IF(ISBLANK(G1172)," ",(G1172+1))</f>
        <v xml:space="preserve"> </v>
      </c>
      <c r="I1172" s="22"/>
      <c r="J1172" s="88" t="str">
        <f t="shared" ref="J1172:J1181" si="578">IF(ISBLANK(I1172)," ",DATEDIF(G1172,I1172,"d"))</f>
        <v xml:space="preserve"> </v>
      </c>
      <c r="K1172" s="89" t="str">
        <f t="shared" ref="K1172:K1181" si="579">IF(ISBLANK(G1172)," ",(H1172+29))</f>
        <v xml:space="preserve"> </v>
      </c>
      <c r="L1172" s="90" t="str">
        <f t="shared" ref="L1172:L1181" si="580">IF(ISBLANK(D1172),IF(ISBLANK(E1172)," ",D1172+E1172),D1172+E1172)</f>
        <v xml:space="preserve"> </v>
      </c>
      <c r="M1172" s="91"/>
      <c r="N1172" s="92"/>
      <c r="O1172" s="93"/>
      <c r="P1172" s="48"/>
      <c r="Q1172" s="48"/>
      <c r="R1172" s="48"/>
      <c r="S1172" s="48"/>
      <c r="T1172" s="48"/>
      <c r="U1172" s="48"/>
      <c r="V1172" s="48"/>
      <c r="W1172" s="48"/>
      <c r="X1172" s="48"/>
      <c r="Y1172" s="48"/>
      <c r="Z1172" s="48"/>
      <c r="AA1172"/>
      <c r="AB1172"/>
    </row>
    <row r="1173" spans="1:28" ht="17.100000000000001" customHeight="1" x14ac:dyDescent="0.45">
      <c r="A1173" s="291"/>
      <c r="B1173" s="151"/>
      <c r="C1173" s="141">
        <f t="shared" ref="C1173:C1181" si="581">C1172+1</f>
        <v>2</v>
      </c>
      <c r="D1173" s="19"/>
      <c r="E1173" s="20"/>
      <c r="F1173" s="21"/>
      <c r="G1173" s="22"/>
      <c r="H1173" s="87" t="str">
        <f t="shared" si="577"/>
        <v xml:space="preserve"> </v>
      </c>
      <c r="I1173" s="22"/>
      <c r="J1173" s="88" t="str">
        <f t="shared" si="578"/>
        <v xml:space="preserve"> </v>
      </c>
      <c r="K1173" s="89" t="str">
        <f t="shared" si="579"/>
        <v xml:space="preserve"> </v>
      </c>
      <c r="L1173" s="90" t="str">
        <f t="shared" si="580"/>
        <v xml:space="preserve"> </v>
      </c>
      <c r="M1173" s="107"/>
      <c r="N1173" s="108"/>
      <c r="O1173" s="94"/>
      <c r="P1173" s="48"/>
      <c r="Q1173" s="48"/>
      <c r="R1173" s="48"/>
      <c r="S1173" s="48"/>
      <c r="T1173" s="48"/>
      <c r="U1173" s="48"/>
      <c r="V1173" s="48"/>
      <c r="W1173" s="48"/>
      <c r="X1173" s="48"/>
      <c r="Y1173" s="48"/>
      <c r="Z1173" s="48"/>
      <c r="AA1173"/>
      <c r="AB1173"/>
    </row>
    <row r="1174" spans="1:28" ht="17.100000000000001" customHeight="1" x14ac:dyDescent="0.45">
      <c r="A1174" s="291"/>
      <c r="B1174" s="151"/>
      <c r="C1174" s="141">
        <f t="shared" si="581"/>
        <v>3</v>
      </c>
      <c r="D1174" s="19"/>
      <c r="E1174" s="20"/>
      <c r="F1174" s="21"/>
      <c r="G1174" s="22"/>
      <c r="H1174" s="87" t="str">
        <f t="shared" si="577"/>
        <v xml:space="preserve"> </v>
      </c>
      <c r="I1174" s="22"/>
      <c r="J1174" s="88" t="str">
        <f t="shared" si="578"/>
        <v xml:space="preserve"> </v>
      </c>
      <c r="K1174" s="89" t="str">
        <f t="shared" si="579"/>
        <v xml:space="preserve"> </v>
      </c>
      <c r="L1174" s="90" t="str">
        <f t="shared" si="580"/>
        <v xml:space="preserve"> </v>
      </c>
      <c r="M1174" s="107"/>
      <c r="N1174" s="108"/>
      <c r="O1174" s="94"/>
      <c r="P1174" s="48"/>
      <c r="Q1174" s="48"/>
      <c r="R1174" s="48"/>
      <c r="S1174" s="48"/>
      <c r="T1174" s="48"/>
      <c r="U1174" s="48"/>
      <c r="V1174" s="48"/>
      <c r="W1174" s="48"/>
      <c r="X1174" s="48"/>
      <c r="Y1174" s="48"/>
      <c r="Z1174" s="48"/>
      <c r="AA1174"/>
      <c r="AB1174"/>
    </row>
    <row r="1175" spans="1:28" ht="17.100000000000001" customHeight="1" x14ac:dyDescent="0.45">
      <c r="A1175" s="291"/>
      <c r="B1175" s="151"/>
      <c r="C1175" s="141">
        <f t="shared" si="581"/>
        <v>4</v>
      </c>
      <c r="D1175" s="19"/>
      <c r="E1175" s="20"/>
      <c r="F1175" s="21"/>
      <c r="G1175" s="22"/>
      <c r="H1175" s="87" t="str">
        <f t="shared" si="577"/>
        <v xml:space="preserve"> </v>
      </c>
      <c r="I1175" s="22"/>
      <c r="J1175" s="88" t="str">
        <f t="shared" si="578"/>
        <v xml:space="preserve"> </v>
      </c>
      <c r="K1175" s="89" t="str">
        <f t="shared" si="579"/>
        <v xml:space="preserve"> </v>
      </c>
      <c r="L1175" s="90" t="str">
        <f t="shared" si="580"/>
        <v xml:space="preserve"> </v>
      </c>
      <c r="M1175" s="107"/>
      <c r="N1175" s="108"/>
      <c r="O1175" s="94"/>
      <c r="P1175" s="48"/>
      <c r="Q1175" s="48"/>
      <c r="R1175" s="48"/>
      <c r="S1175" s="48"/>
      <c r="T1175" s="48"/>
      <c r="U1175" s="48"/>
      <c r="V1175" s="48"/>
      <c r="W1175" s="48"/>
      <c r="X1175" s="48"/>
      <c r="Y1175" s="48"/>
      <c r="Z1175" s="48"/>
      <c r="AA1175"/>
      <c r="AB1175"/>
    </row>
    <row r="1176" spans="1:28" ht="17.100000000000001" customHeight="1" x14ac:dyDescent="0.45">
      <c r="A1176" s="291"/>
      <c r="B1176" s="151"/>
      <c r="C1176" s="141">
        <f t="shared" si="581"/>
        <v>5</v>
      </c>
      <c r="D1176" s="19"/>
      <c r="E1176" s="20"/>
      <c r="F1176" s="21"/>
      <c r="G1176" s="22"/>
      <c r="H1176" s="87" t="str">
        <f t="shared" si="577"/>
        <v xml:space="preserve"> </v>
      </c>
      <c r="I1176" s="22"/>
      <c r="J1176" s="88" t="str">
        <f t="shared" si="578"/>
        <v xml:space="preserve"> </v>
      </c>
      <c r="K1176" s="89" t="str">
        <f t="shared" si="579"/>
        <v xml:space="preserve"> </v>
      </c>
      <c r="L1176" s="90" t="str">
        <f t="shared" si="580"/>
        <v xml:space="preserve"> </v>
      </c>
      <c r="M1176" s="107"/>
      <c r="N1176" s="108"/>
      <c r="O1176" s="94"/>
      <c r="P1176" s="48"/>
      <c r="Q1176" s="48"/>
      <c r="R1176" s="48"/>
      <c r="S1176" s="48"/>
      <c r="T1176" s="48"/>
      <c r="U1176" s="48"/>
      <c r="V1176" s="48"/>
      <c r="W1176" s="48"/>
      <c r="X1176" s="48"/>
      <c r="Y1176" s="48"/>
      <c r="Z1176" s="48"/>
      <c r="AA1176"/>
      <c r="AB1176"/>
    </row>
    <row r="1177" spans="1:28" ht="17.100000000000001" customHeight="1" x14ac:dyDescent="0.45">
      <c r="A1177" s="291"/>
      <c r="B1177" s="151"/>
      <c r="C1177" s="141">
        <f t="shared" si="581"/>
        <v>6</v>
      </c>
      <c r="D1177" s="19"/>
      <c r="E1177" s="20"/>
      <c r="F1177" s="21"/>
      <c r="G1177" s="22"/>
      <c r="H1177" s="87" t="str">
        <f t="shared" si="577"/>
        <v xml:space="preserve"> </v>
      </c>
      <c r="I1177" s="22"/>
      <c r="J1177" s="88" t="str">
        <f t="shared" si="578"/>
        <v xml:space="preserve"> </v>
      </c>
      <c r="K1177" s="89" t="str">
        <f t="shared" si="579"/>
        <v xml:space="preserve"> </v>
      </c>
      <c r="L1177" s="90" t="str">
        <f t="shared" si="580"/>
        <v xml:space="preserve"> </v>
      </c>
      <c r="M1177" s="107"/>
      <c r="N1177" s="108"/>
      <c r="O1177" s="94"/>
      <c r="P1177" s="48"/>
      <c r="Q1177" s="48"/>
      <c r="R1177" s="48"/>
      <c r="S1177" s="48"/>
      <c r="T1177" s="48"/>
      <c r="U1177" s="48"/>
      <c r="V1177" s="48"/>
      <c r="W1177" s="48"/>
      <c r="X1177" s="48"/>
      <c r="Y1177" s="48"/>
      <c r="Z1177" s="48"/>
      <c r="AA1177"/>
      <c r="AB1177"/>
    </row>
    <row r="1178" spans="1:28" ht="17.100000000000001" customHeight="1" x14ac:dyDescent="0.45">
      <c r="A1178" s="291"/>
      <c r="B1178" s="151"/>
      <c r="C1178" s="141">
        <f t="shared" si="581"/>
        <v>7</v>
      </c>
      <c r="D1178" s="19"/>
      <c r="E1178" s="20"/>
      <c r="F1178" s="21"/>
      <c r="G1178" s="22"/>
      <c r="H1178" s="87" t="str">
        <f t="shared" si="577"/>
        <v xml:space="preserve"> </v>
      </c>
      <c r="I1178" s="22"/>
      <c r="J1178" s="88" t="str">
        <f t="shared" si="578"/>
        <v xml:space="preserve"> </v>
      </c>
      <c r="K1178" s="89" t="str">
        <f t="shared" si="579"/>
        <v xml:space="preserve"> </v>
      </c>
      <c r="L1178" s="90" t="str">
        <f t="shared" si="580"/>
        <v xml:space="preserve"> </v>
      </c>
      <c r="M1178" s="107"/>
      <c r="N1178" s="108"/>
      <c r="O1178" s="94"/>
      <c r="P1178" s="48"/>
      <c r="Q1178" s="48"/>
      <c r="R1178" s="48"/>
      <c r="S1178" s="48"/>
      <c r="T1178" s="48"/>
      <c r="U1178" s="48"/>
      <c r="V1178" s="48"/>
      <c r="W1178" s="48"/>
      <c r="X1178" s="48"/>
      <c r="Y1178" s="48"/>
      <c r="Z1178" s="48"/>
      <c r="AA1178"/>
      <c r="AB1178"/>
    </row>
    <row r="1179" spans="1:28" ht="17.100000000000001" customHeight="1" x14ac:dyDescent="0.45">
      <c r="A1179" s="291"/>
      <c r="B1179" s="151"/>
      <c r="C1179" s="141">
        <f t="shared" si="581"/>
        <v>8</v>
      </c>
      <c r="D1179" s="19"/>
      <c r="E1179" s="20"/>
      <c r="F1179" s="21"/>
      <c r="G1179" s="22"/>
      <c r="H1179" s="87" t="str">
        <f t="shared" si="577"/>
        <v xml:space="preserve"> </v>
      </c>
      <c r="I1179" s="22"/>
      <c r="J1179" s="88" t="str">
        <f t="shared" si="578"/>
        <v xml:space="preserve"> </v>
      </c>
      <c r="K1179" s="89" t="str">
        <f t="shared" si="579"/>
        <v xml:space="preserve"> </v>
      </c>
      <c r="L1179" s="90" t="str">
        <f t="shared" si="580"/>
        <v xml:space="preserve"> </v>
      </c>
      <c r="M1179" s="107"/>
      <c r="N1179" s="108"/>
      <c r="O1179" s="94"/>
      <c r="P1179" s="48"/>
      <c r="Q1179" s="48"/>
      <c r="R1179" s="48"/>
      <c r="S1179" s="48"/>
      <c r="T1179" s="48"/>
      <c r="U1179" s="48"/>
      <c r="V1179" s="48"/>
      <c r="W1179" s="48"/>
      <c r="X1179" s="48"/>
      <c r="Y1179" s="48"/>
      <c r="Z1179" s="48"/>
      <c r="AA1179"/>
      <c r="AB1179"/>
    </row>
    <row r="1180" spans="1:28" ht="17.100000000000001" customHeight="1" x14ac:dyDescent="0.45">
      <c r="A1180" s="291"/>
      <c r="B1180" s="151"/>
      <c r="C1180" s="141">
        <f t="shared" si="581"/>
        <v>9</v>
      </c>
      <c r="D1180" s="19"/>
      <c r="E1180" s="20"/>
      <c r="F1180" s="21"/>
      <c r="G1180" s="22"/>
      <c r="H1180" s="87" t="str">
        <f t="shared" si="577"/>
        <v xml:space="preserve"> </v>
      </c>
      <c r="I1180" s="22"/>
      <c r="J1180" s="88" t="str">
        <f t="shared" si="578"/>
        <v xml:space="preserve"> </v>
      </c>
      <c r="K1180" s="89" t="str">
        <f t="shared" si="579"/>
        <v xml:space="preserve"> </v>
      </c>
      <c r="L1180" s="90" t="str">
        <f t="shared" si="580"/>
        <v xml:space="preserve"> </v>
      </c>
      <c r="M1180" s="107"/>
      <c r="N1180" s="108"/>
      <c r="O1180" s="94"/>
      <c r="P1180" s="48"/>
      <c r="Q1180" s="48"/>
      <c r="R1180" s="48"/>
      <c r="S1180" s="48"/>
    </row>
    <row r="1181" spans="1:28" ht="17.100000000000001" customHeight="1" thickBot="1" x14ac:dyDescent="0.5">
      <c r="A1181" s="292"/>
      <c r="B1181" s="152"/>
      <c r="C1181" s="142">
        <f t="shared" si="581"/>
        <v>10</v>
      </c>
      <c r="D1181" s="23"/>
      <c r="E1181" s="24"/>
      <c r="F1181" s="102"/>
      <c r="G1181" s="25"/>
      <c r="H1181" s="109" t="str">
        <f t="shared" si="577"/>
        <v xml:space="preserve"> </v>
      </c>
      <c r="I1181" s="25"/>
      <c r="J1181" s="110" t="str">
        <f t="shared" si="578"/>
        <v xml:space="preserve"> </v>
      </c>
      <c r="K1181" s="95" t="str">
        <f t="shared" si="579"/>
        <v xml:space="preserve"> </v>
      </c>
      <c r="L1181" s="111" t="str">
        <f t="shared" si="580"/>
        <v xml:space="preserve"> </v>
      </c>
      <c r="M1181" s="96"/>
      <c r="N1181" s="97"/>
      <c r="O1181" s="98"/>
      <c r="P1181" s="48"/>
      <c r="Q1181" s="48"/>
      <c r="R1181" s="48"/>
      <c r="S1181" s="48"/>
    </row>
    <row r="1182" spans="1:28" ht="55.9" thickBot="1" x14ac:dyDescent="0.5">
      <c r="A1182" s="112" t="s">
        <v>65</v>
      </c>
      <c r="B1182" s="113" t="s">
        <v>112</v>
      </c>
      <c r="C1182" s="114" t="s">
        <v>79</v>
      </c>
      <c r="D1182" s="114" t="s">
        <v>107</v>
      </c>
      <c r="E1182" s="114" t="s">
        <v>211</v>
      </c>
      <c r="F1182" s="114" t="s">
        <v>81</v>
      </c>
      <c r="G1182" s="114" t="s">
        <v>32</v>
      </c>
      <c r="H1182" s="114" t="s">
        <v>68</v>
      </c>
      <c r="I1182" s="114" t="s">
        <v>44</v>
      </c>
      <c r="J1182" s="114" t="s">
        <v>33</v>
      </c>
      <c r="K1182" s="114" t="s">
        <v>34</v>
      </c>
      <c r="L1182" s="114" t="s">
        <v>228</v>
      </c>
      <c r="M1182" s="114" t="s">
        <v>229</v>
      </c>
      <c r="N1182" s="114" t="s">
        <v>80</v>
      </c>
      <c r="O1182" s="115" t="s">
        <v>69</v>
      </c>
      <c r="P1182" s="48"/>
    </row>
    <row r="1183" spans="1:28" ht="21" customHeight="1" x14ac:dyDescent="0.5">
      <c r="A1183" s="49">
        <f>A1170+1</f>
        <v>91</v>
      </c>
      <c r="B1183" s="181"/>
      <c r="C1183" s="174"/>
      <c r="D1183" s="50" t="str">
        <f>IF(ISBLANK(C1183)," ",C1183/$K$8)</f>
        <v xml:space="preserve"> </v>
      </c>
      <c r="E1183" s="17"/>
      <c r="F1183" s="51" t="str">
        <f>IF((SUM(L1185:L1194))&gt;0,SUM(L1185:L1194)," ")</f>
        <v xml:space="preserve"> </v>
      </c>
      <c r="G1183" s="17"/>
      <c r="H1183" s="17"/>
      <c r="I1183" s="17"/>
      <c r="J1183" s="17"/>
      <c r="K1183" s="18"/>
      <c r="L1183" s="18"/>
      <c r="M1183" s="52" t="str">
        <f>IF(ISBLANK(C1183)," ",IF(SUM(D1185:E1194)+SUM(G1183:H1183)+SUM(J1183:L1183)&gt;(D1183*$K$8*$G$8),(D1183*$K$8*$G$8),SUM(D1185:E1194)+SUM(G1183:H1183)+SUM(J1183:L1183)))</f>
        <v xml:space="preserve"> </v>
      </c>
      <c r="N1183" s="26"/>
      <c r="O1183" s="99" t="str">
        <f>IF(ISBLANK(N1183)," ",IF(M1183="0,00","0,00",MIN(IF(SUM(750/$O$8*M1183)&gt;750,750,SUM(750/$O$8*M1183)),N1183)))</f>
        <v xml:space="preserve"> </v>
      </c>
      <c r="P1183" s="53"/>
    </row>
    <row r="1184" spans="1:28" ht="86.1" customHeight="1" x14ac:dyDescent="0.45">
      <c r="A1184" s="296" t="s">
        <v>109</v>
      </c>
      <c r="B1184" s="146" t="s">
        <v>113</v>
      </c>
      <c r="C1184" s="54" t="s">
        <v>115</v>
      </c>
      <c r="D1184" s="55" t="s">
        <v>201</v>
      </c>
      <c r="E1184" s="55" t="s">
        <v>31</v>
      </c>
      <c r="F1184" s="55" t="s">
        <v>35</v>
      </c>
      <c r="G1184" s="55" t="s">
        <v>110</v>
      </c>
      <c r="H1184" s="55" t="s">
        <v>43</v>
      </c>
      <c r="I1184" s="55" t="s">
        <v>82</v>
      </c>
      <c r="J1184" s="55" t="s">
        <v>83</v>
      </c>
      <c r="K1184" s="56" t="s">
        <v>84</v>
      </c>
      <c r="L1184" s="187" t="s">
        <v>229</v>
      </c>
      <c r="M1184" s="298" t="s">
        <v>66</v>
      </c>
      <c r="N1184" s="299"/>
      <c r="O1184" s="300"/>
      <c r="P1184" s="48"/>
    </row>
    <row r="1185" spans="1:28" ht="17.100000000000001" customHeight="1" x14ac:dyDescent="0.45">
      <c r="A1185" s="296"/>
      <c r="B1185" s="151"/>
      <c r="C1185" s="139">
        <v>1</v>
      </c>
      <c r="D1185" s="19"/>
      <c r="E1185" s="20"/>
      <c r="F1185" s="21"/>
      <c r="G1185" s="22"/>
      <c r="H1185" s="57" t="str">
        <f>IF(ISBLANK(G1185)," ",(G1185+1))</f>
        <v xml:space="preserve"> </v>
      </c>
      <c r="I1185" s="22"/>
      <c r="J1185" s="58" t="str">
        <f>IF(ISBLANK(I1185)," ",DATEDIF(G1185,I1185,"d"))</f>
        <v xml:space="preserve"> </v>
      </c>
      <c r="K1185" s="59" t="str">
        <f>IF(ISBLANK(G1185)," ",(H1185+29))</f>
        <v xml:space="preserve"> </v>
      </c>
      <c r="L1185" s="60" t="str">
        <f>IF(ISBLANK(D1185),IF(ISBLANK(E1185)," ",D1185+E1185),D1185+E1185)</f>
        <v xml:space="preserve"> </v>
      </c>
      <c r="M1185" s="61"/>
      <c r="N1185" s="62"/>
      <c r="O1185" s="63"/>
      <c r="P1185" s="48"/>
      <c r="Q1185" s="48"/>
      <c r="R1185" s="48"/>
      <c r="S1185" s="48"/>
      <c r="T1185" s="48"/>
      <c r="U1185" s="48"/>
      <c r="V1185" s="48"/>
      <c r="W1185" s="48"/>
      <c r="X1185" s="48"/>
      <c r="Y1185" s="48"/>
      <c r="Z1185" s="48"/>
      <c r="AA1185"/>
      <c r="AB1185"/>
    </row>
    <row r="1186" spans="1:28" ht="17.100000000000001" customHeight="1" x14ac:dyDescent="0.45">
      <c r="A1186" s="296"/>
      <c r="B1186" s="151"/>
      <c r="C1186" s="139">
        <f t="shared" ref="C1186:C1194" si="582">C1185+1</f>
        <v>2</v>
      </c>
      <c r="D1186" s="19"/>
      <c r="E1186" s="20"/>
      <c r="F1186" s="21"/>
      <c r="G1186" s="22"/>
      <c r="H1186" s="57" t="str">
        <f t="shared" ref="H1186:H1194" si="583">IF(ISBLANK(G1186)," ",(G1186+1))</f>
        <v xml:space="preserve"> </v>
      </c>
      <c r="I1186" s="22"/>
      <c r="J1186" s="58" t="str">
        <f t="shared" ref="J1186:J1194" si="584">IF(ISBLANK(I1186)," ",DATEDIF(G1186,I1186,"d"))</f>
        <v xml:space="preserve"> </v>
      </c>
      <c r="K1186" s="59" t="str">
        <f>IF(ISBLANK(G1186)," ",(H1186+29))</f>
        <v xml:space="preserve"> </v>
      </c>
      <c r="L1186" s="60" t="str">
        <f t="shared" ref="L1186:L1194" si="585">IF(ISBLANK(D1186),IF(ISBLANK(E1186)," ",D1186+E1186),D1186+E1186)</f>
        <v xml:space="preserve"> </v>
      </c>
      <c r="M1186" s="100"/>
      <c r="N1186" s="101"/>
      <c r="O1186" s="64"/>
      <c r="P1186" s="48"/>
      <c r="Q1186" s="48"/>
      <c r="R1186" s="48"/>
      <c r="S1186" s="48"/>
      <c r="T1186" s="48"/>
      <c r="U1186" s="48"/>
      <c r="V1186" s="48"/>
      <c r="W1186" s="48"/>
      <c r="X1186" s="48"/>
      <c r="Y1186" s="48"/>
      <c r="Z1186" s="48"/>
      <c r="AA1186"/>
      <c r="AB1186"/>
    </row>
    <row r="1187" spans="1:28" ht="17.100000000000001" customHeight="1" x14ac:dyDescent="0.45">
      <c r="A1187" s="296"/>
      <c r="B1187" s="151"/>
      <c r="C1187" s="139">
        <f t="shared" si="582"/>
        <v>3</v>
      </c>
      <c r="D1187" s="19"/>
      <c r="E1187" s="20"/>
      <c r="F1187" s="21"/>
      <c r="G1187" s="116"/>
      <c r="H1187" s="57" t="str">
        <f t="shared" si="583"/>
        <v xml:space="preserve"> </v>
      </c>
      <c r="I1187" s="22"/>
      <c r="J1187" s="58" t="str">
        <f t="shared" si="584"/>
        <v xml:space="preserve"> </v>
      </c>
      <c r="K1187" s="59" t="str">
        <f t="shared" ref="K1187" si="586">IF(ISBLANK(G1187)," ",(H1187+29))</f>
        <v xml:space="preserve"> </v>
      </c>
      <c r="L1187" s="60" t="str">
        <f t="shared" si="585"/>
        <v xml:space="preserve"> </v>
      </c>
      <c r="M1187" s="100"/>
      <c r="N1187" s="101"/>
      <c r="O1187" s="64"/>
      <c r="P1187" s="48"/>
      <c r="Q1187" s="48"/>
      <c r="R1187" s="48"/>
      <c r="S1187" s="48"/>
      <c r="T1187" s="48"/>
      <c r="U1187" s="48"/>
      <c r="V1187" s="48"/>
      <c r="W1187" s="48"/>
      <c r="X1187" s="48"/>
      <c r="Y1187" s="48"/>
      <c r="Z1187" s="48"/>
      <c r="AA1187"/>
      <c r="AB1187"/>
    </row>
    <row r="1188" spans="1:28" ht="17.100000000000001" customHeight="1" x14ac:dyDescent="0.45">
      <c r="A1188" s="296"/>
      <c r="B1188" s="151"/>
      <c r="C1188" s="139">
        <f t="shared" si="582"/>
        <v>4</v>
      </c>
      <c r="D1188" s="19"/>
      <c r="E1188" s="20"/>
      <c r="F1188" s="21"/>
      <c r="G1188" s="22"/>
      <c r="H1188" s="57" t="str">
        <f t="shared" si="583"/>
        <v xml:space="preserve"> </v>
      </c>
      <c r="I1188" s="22"/>
      <c r="J1188" s="58" t="str">
        <f t="shared" si="584"/>
        <v xml:space="preserve"> </v>
      </c>
      <c r="K1188" s="59" t="str">
        <f>IF(ISBLANK(G1188)," ",(H1188+29))</f>
        <v xml:space="preserve"> </v>
      </c>
      <c r="L1188" s="60" t="str">
        <f t="shared" si="585"/>
        <v xml:space="preserve"> </v>
      </c>
      <c r="M1188" s="100"/>
      <c r="N1188" s="101"/>
      <c r="O1188" s="64"/>
      <c r="P1188" s="48"/>
      <c r="Q1188" s="48"/>
      <c r="R1188" s="48"/>
      <c r="S1188" s="48"/>
      <c r="T1188" s="48"/>
      <c r="U1188" s="48"/>
      <c r="V1188" s="48"/>
      <c r="W1188" s="48"/>
      <c r="X1188" s="48"/>
      <c r="Y1188" s="48"/>
      <c r="Z1188" s="48"/>
      <c r="AA1188"/>
      <c r="AB1188"/>
    </row>
    <row r="1189" spans="1:28" ht="17.100000000000001" customHeight="1" x14ac:dyDescent="0.45">
      <c r="A1189" s="296"/>
      <c r="B1189" s="151"/>
      <c r="C1189" s="139">
        <f t="shared" si="582"/>
        <v>5</v>
      </c>
      <c r="D1189" s="19"/>
      <c r="E1189" s="20"/>
      <c r="F1189" s="21"/>
      <c r="G1189" s="22"/>
      <c r="H1189" s="57" t="str">
        <f t="shared" si="583"/>
        <v xml:space="preserve"> </v>
      </c>
      <c r="I1189" s="22"/>
      <c r="J1189" s="58" t="str">
        <f t="shared" si="584"/>
        <v xml:space="preserve"> </v>
      </c>
      <c r="K1189" s="59" t="str">
        <f t="shared" ref="K1189:K1194" si="587">IF(ISBLANK(G1189)," ",(H1189+29))</f>
        <v xml:space="preserve"> </v>
      </c>
      <c r="L1189" s="60" t="str">
        <f t="shared" si="585"/>
        <v xml:space="preserve"> </v>
      </c>
      <c r="M1189" s="100"/>
      <c r="N1189" s="101"/>
      <c r="O1189" s="64"/>
      <c r="P1189" s="48"/>
      <c r="Q1189" s="48"/>
      <c r="R1189" s="48"/>
      <c r="S1189" s="48"/>
      <c r="T1189" s="48"/>
      <c r="U1189" s="48"/>
      <c r="V1189" s="48"/>
      <c r="W1189" s="48"/>
      <c r="X1189" s="48"/>
      <c r="Y1189" s="48"/>
      <c r="Z1189" s="48"/>
      <c r="AA1189"/>
      <c r="AB1189"/>
    </row>
    <row r="1190" spans="1:28" ht="17.100000000000001" customHeight="1" x14ac:dyDescent="0.45">
      <c r="A1190" s="296"/>
      <c r="B1190" s="151"/>
      <c r="C1190" s="139">
        <f t="shared" si="582"/>
        <v>6</v>
      </c>
      <c r="D1190" s="19"/>
      <c r="E1190" s="20"/>
      <c r="F1190" s="21"/>
      <c r="G1190" s="22"/>
      <c r="H1190" s="57" t="str">
        <f t="shared" si="583"/>
        <v xml:space="preserve"> </v>
      </c>
      <c r="I1190" s="22"/>
      <c r="J1190" s="58" t="str">
        <f t="shared" si="584"/>
        <v xml:space="preserve"> </v>
      </c>
      <c r="K1190" s="59" t="str">
        <f t="shared" si="587"/>
        <v xml:space="preserve"> </v>
      </c>
      <c r="L1190" s="60" t="str">
        <f t="shared" si="585"/>
        <v xml:space="preserve"> </v>
      </c>
      <c r="M1190" s="100"/>
      <c r="N1190" s="101"/>
      <c r="O1190" s="64"/>
      <c r="P1190" s="48"/>
      <c r="Q1190" s="48"/>
      <c r="R1190" s="48"/>
      <c r="S1190" s="48"/>
      <c r="T1190" s="48"/>
      <c r="U1190" s="48"/>
      <c r="V1190" s="48"/>
      <c r="W1190" s="48"/>
      <c r="X1190" s="48"/>
      <c r="Y1190" s="48"/>
      <c r="Z1190" s="48"/>
      <c r="AA1190"/>
      <c r="AB1190"/>
    </row>
    <row r="1191" spans="1:28" ht="17.100000000000001" customHeight="1" x14ac:dyDescent="0.45">
      <c r="A1191" s="296"/>
      <c r="B1191" s="151"/>
      <c r="C1191" s="139">
        <f t="shared" si="582"/>
        <v>7</v>
      </c>
      <c r="D1191" s="19"/>
      <c r="E1191" s="20"/>
      <c r="F1191" s="21"/>
      <c r="G1191" s="22"/>
      <c r="H1191" s="57" t="str">
        <f t="shared" si="583"/>
        <v xml:space="preserve"> </v>
      </c>
      <c r="I1191" s="22"/>
      <c r="J1191" s="58" t="str">
        <f t="shared" si="584"/>
        <v xml:space="preserve"> </v>
      </c>
      <c r="K1191" s="59" t="str">
        <f t="shared" si="587"/>
        <v xml:space="preserve"> </v>
      </c>
      <c r="L1191" s="60" t="str">
        <f t="shared" si="585"/>
        <v xml:space="preserve"> </v>
      </c>
      <c r="M1191" s="100"/>
      <c r="N1191" s="101"/>
      <c r="O1191" s="64"/>
      <c r="P1191" s="48"/>
      <c r="Q1191" s="48"/>
      <c r="R1191" s="48"/>
      <c r="S1191" s="48"/>
      <c r="T1191" s="48"/>
      <c r="U1191" s="48"/>
      <c r="V1191" s="48"/>
      <c r="W1191" s="48"/>
      <c r="X1191" s="48"/>
      <c r="Y1191" s="48"/>
      <c r="Z1191" s="48"/>
      <c r="AA1191"/>
      <c r="AB1191"/>
    </row>
    <row r="1192" spans="1:28" ht="17.100000000000001" customHeight="1" x14ac:dyDescent="0.45">
      <c r="A1192" s="296"/>
      <c r="B1192" s="151"/>
      <c r="C1192" s="139">
        <f t="shared" si="582"/>
        <v>8</v>
      </c>
      <c r="D1192" s="19"/>
      <c r="E1192" s="20"/>
      <c r="F1192" s="21"/>
      <c r="G1192" s="22"/>
      <c r="H1192" s="57" t="str">
        <f t="shared" si="583"/>
        <v xml:space="preserve"> </v>
      </c>
      <c r="I1192" s="22"/>
      <c r="J1192" s="58" t="str">
        <f t="shared" si="584"/>
        <v xml:space="preserve"> </v>
      </c>
      <c r="K1192" s="59" t="str">
        <f t="shared" si="587"/>
        <v xml:space="preserve"> </v>
      </c>
      <c r="L1192" s="60" t="str">
        <f t="shared" si="585"/>
        <v xml:space="preserve"> </v>
      </c>
      <c r="M1192" s="100"/>
      <c r="N1192" s="101"/>
      <c r="O1192" s="64"/>
      <c r="P1192" s="48"/>
      <c r="Q1192" s="48"/>
      <c r="R1192" s="48"/>
      <c r="S1192" s="48"/>
      <c r="T1192" s="48"/>
      <c r="U1192" s="48"/>
      <c r="V1192" s="48"/>
      <c r="W1192" s="48"/>
      <c r="X1192" s="48"/>
      <c r="Y1192" s="48"/>
      <c r="Z1192" s="48"/>
      <c r="AA1192"/>
      <c r="AB1192"/>
    </row>
    <row r="1193" spans="1:28" ht="17.100000000000001" customHeight="1" x14ac:dyDescent="0.45">
      <c r="A1193" s="296"/>
      <c r="B1193" s="151"/>
      <c r="C1193" s="139">
        <f t="shared" si="582"/>
        <v>9</v>
      </c>
      <c r="D1193" s="19"/>
      <c r="E1193" s="20"/>
      <c r="F1193" s="21"/>
      <c r="G1193" s="22"/>
      <c r="H1193" s="57" t="str">
        <f t="shared" si="583"/>
        <v xml:space="preserve"> </v>
      </c>
      <c r="I1193" s="22"/>
      <c r="J1193" s="58" t="str">
        <f t="shared" si="584"/>
        <v xml:space="preserve"> </v>
      </c>
      <c r="K1193" s="59" t="str">
        <f t="shared" si="587"/>
        <v xml:space="preserve"> </v>
      </c>
      <c r="L1193" s="60" t="str">
        <f t="shared" si="585"/>
        <v xml:space="preserve"> </v>
      </c>
      <c r="M1193" s="100"/>
      <c r="N1193" s="101"/>
      <c r="O1193" s="64"/>
      <c r="P1193" s="48"/>
      <c r="Q1193" s="48"/>
      <c r="R1193" s="48"/>
      <c r="S1193" s="48"/>
    </row>
    <row r="1194" spans="1:28" ht="17.100000000000001" customHeight="1" thickBot="1" x14ac:dyDescent="0.5">
      <c r="A1194" s="297"/>
      <c r="B1194" s="152"/>
      <c r="C1194" s="140">
        <f t="shared" si="582"/>
        <v>10</v>
      </c>
      <c r="D1194" s="23"/>
      <c r="E1194" s="24"/>
      <c r="F1194" s="102"/>
      <c r="G1194" s="25"/>
      <c r="H1194" s="103" t="str">
        <f t="shared" si="583"/>
        <v xml:space="preserve"> </v>
      </c>
      <c r="I1194" s="25"/>
      <c r="J1194" s="104" t="str">
        <f t="shared" si="584"/>
        <v xml:space="preserve"> </v>
      </c>
      <c r="K1194" s="65" t="str">
        <f t="shared" si="587"/>
        <v xml:space="preserve"> </v>
      </c>
      <c r="L1194" s="105" t="str">
        <f t="shared" si="585"/>
        <v xml:space="preserve"> </v>
      </c>
      <c r="M1194" s="66"/>
      <c r="N1194" s="67"/>
      <c r="O1194" s="68"/>
      <c r="P1194" s="48"/>
      <c r="Q1194" s="48"/>
      <c r="R1194" s="48"/>
      <c r="S1194" s="48"/>
    </row>
    <row r="1195" spans="1:28" ht="55.9" thickBot="1" x14ac:dyDescent="0.5">
      <c r="A1195" s="112" t="s">
        <v>65</v>
      </c>
      <c r="B1195" s="113" t="s">
        <v>112</v>
      </c>
      <c r="C1195" s="114" t="s">
        <v>79</v>
      </c>
      <c r="D1195" s="114" t="s">
        <v>107</v>
      </c>
      <c r="E1195" s="114" t="s">
        <v>211</v>
      </c>
      <c r="F1195" s="114" t="s">
        <v>81</v>
      </c>
      <c r="G1195" s="114" t="s">
        <v>32</v>
      </c>
      <c r="H1195" s="114" t="s">
        <v>68</v>
      </c>
      <c r="I1195" s="114" t="s">
        <v>44</v>
      </c>
      <c r="J1195" s="114" t="s">
        <v>33</v>
      </c>
      <c r="K1195" s="114" t="s">
        <v>34</v>
      </c>
      <c r="L1195" s="114" t="s">
        <v>228</v>
      </c>
      <c r="M1195" s="114" t="s">
        <v>229</v>
      </c>
      <c r="N1195" s="114" t="s">
        <v>80</v>
      </c>
      <c r="O1195" s="115" t="s">
        <v>69</v>
      </c>
      <c r="P1195" s="48"/>
    </row>
    <row r="1196" spans="1:28" ht="21" customHeight="1" x14ac:dyDescent="0.5">
      <c r="A1196" s="81">
        <f>A1183+1</f>
        <v>92</v>
      </c>
      <c r="B1196" s="181"/>
      <c r="C1196" s="174"/>
      <c r="D1196" s="85" t="str">
        <f t="shared" ref="D1196" si="588">IF(ISBLANK(C1196)," ",C1196/$K$8)</f>
        <v xml:space="preserve"> </v>
      </c>
      <c r="E1196" s="17"/>
      <c r="F1196" s="86" t="str">
        <f t="shared" ref="F1196" si="589">IF((SUM(L1198:L1207))&gt;0,SUM(L1198:L1207)," ")</f>
        <v xml:space="preserve"> </v>
      </c>
      <c r="G1196" s="17"/>
      <c r="H1196" s="17"/>
      <c r="I1196" s="17"/>
      <c r="J1196" s="17"/>
      <c r="K1196" s="18"/>
      <c r="L1196" s="18"/>
      <c r="M1196" s="52" t="str">
        <f>IF(ISBLANK(C1196)," ",IF(SUM(D1198:E1207)+SUM(G1196:H1196)+SUM(J1196:L1196)&gt;(D1196*$K$8*$G$8),(D1196*$K$8*$G$8),SUM(D1198:E1207)+SUM(G1196:H1196)+SUM(J1196:L1196)))</f>
        <v xml:space="preserve"> </v>
      </c>
      <c r="N1196" s="26"/>
      <c r="O1196" s="106" t="str">
        <f>IF(ISBLANK(N1196)," ",IF(M1196="0,00","0,00",MIN(IF(SUM(750/$O$8*M1196)&gt;750,750,SUM(750/$O$8*M1196)),N1196)))</f>
        <v xml:space="preserve"> </v>
      </c>
      <c r="P1196" s="53"/>
    </row>
    <row r="1197" spans="1:28" ht="86.1" customHeight="1" x14ac:dyDescent="0.45">
      <c r="A1197" s="291" t="s">
        <v>109</v>
      </c>
      <c r="B1197" s="120" t="s">
        <v>113</v>
      </c>
      <c r="C1197" s="82" t="s">
        <v>115</v>
      </c>
      <c r="D1197" s="83" t="s">
        <v>201</v>
      </c>
      <c r="E1197" s="83" t="s">
        <v>31</v>
      </c>
      <c r="F1197" s="83" t="s">
        <v>35</v>
      </c>
      <c r="G1197" s="83" t="s">
        <v>110</v>
      </c>
      <c r="H1197" s="83" t="s">
        <v>43</v>
      </c>
      <c r="I1197" s="83" t="s">
        <v>82</v>
      </c>
      <c r="J1197" s="83" t="s">
        <v>83</v>
      </c>
      <c r="K1197" s="84" t="s">
        <v>84</v>
      </c>
      <c r="L1197" s="188" t="s">
        <v>229</v>
      </c>
      <c r="M1197" s="293" t="s">
        <v>66</v>
      </c>
      <c r="N1197" s="294"/>
      <c r="O1197" s="295"/>
      <c r="P1197" s="48"/>
    </row>
    <row r="1198" spans="1:28" ht="17.100000000000001" customHeight="1" x14ac:dyDescent="0.45">
      <c r="A1198" s="291"/>
      <c r="B1198" s="151"/>
      <c r="C1198" s="141">
        <v>1</v>
      </c>
      <c r="D1198" s="19"/>
      <c r="E1198" s="20"/>
      <c r="F1198" s="21"/>
      <c r="G1198" s="22"/>
      <c r="H1198" s="87" t="str">
        <f t="shared" ref="H1198:H1207" si="590">IF(ISBLANK(G1198)," ",(G1198+1))</f>
        <v xml:space="preserve"> </v>
      </c>
      <c r="I1198" s="22"/>
      <c r="J1198" s="88" t="str">
        <f t="shared" ref="J1198:J1207" si="591">IF(ISBLANK(I1198)," ",DATEDIF(G1198,I1198,"d"))</f>
        <v xml:space="preserve"> </v>
      </c>
      <c r="K1198" s="89" t="str">
        <f t="shared" ref="K1198:K1207" si="592">IF(ISBLANK(G1198)," ",(H1198+29))</f>
        <v xml:space="preserve"> </v>
      </c>
      <c r="L1198" s="90" t="str">
        <f t="shared" ref="L1198:L1207" si="593">IF(ISBLANK(D1198),IF(ISBLANK(E1198)," ",D1198+E1198),D1198+E1198)</f>
        <v xml:space="preserve"> </v>
      </c>
      <c r="M1198" s="91"/>
      <c r="N1198" s="92"/>
      <c r="O1198" s="93"/>
      <c r="P1198" s="48"/>
      <c r="Q1198" s="48"/>
      <c r="R1198" s="48"/>
      <c r="S1198" s="48"/>
      <c r="T1198" s="48"/>
      <c r="U1198" s="48"/>
      <c r="V1198" s="48"/>
      <c r="W1198" s="48"/>
      <c r="X1198" s="48"/>
      <c r="Y1198" s="48"/>
      <c r="Z1198" s="48"/>
      <c r="AA1198"/>
      <c r="AB1198"/>
    </row>
    <row r="1199" spans="1:28" ht="17.100000000000001" customHeight="1" x14ac:dyDescent="0.45">
      <c r="A1199" s="291"/>
      <c r="B1199" s="151"/>
      <c r="C1199" s="141">
        <f t="shared" ref="C1199:C1207" si="594">C1198+1</f>
        <v>2</v>
      </c>
      <c r="D1199" s="19"/>
      <c r="E1199" s="20"/>
      <c r="F1199" s="21"/>
      <c r="G1199" s="22"/>
      <c r="H1199" s="87" t="str">
        <f t="shared" si="590"/>
        <v xml:space="preserve"> </v>
      </c>
      <c r="I1199" s="22"/>
      <c r="J1199" s="88" t="str">
        <f t="shared" si="591"/>
        <v xml:space="preserve"> </v>
      </c>
      <c r="K1199" s="89" t="str">
        <f t="shared" si="592"/>
        <v xml:space="preserve"> </v>
      </c>
      <c r="L1199" s="90" t="str">
        <f t="shared" si="593"/>
        <v xml:space="preserve"> </v>
      </c>
      <c r="M1199" s="107"/>
      <c r="N1199" s="108"/>
      <c r="O1199" s="94"/>
      <c r="P1199" s="48"/>
      <c r="Q1199" s="48"/>
      <c r="R1199" s="48"/>
      <c r="S1199" s="48"/>
      <c r="T1199" s="48"/>
      <c r="U1199" s="48"/>
      <c r="V1199" s="48"/>
      <c r="W1199" s="48"/>
      <c r="X1199" s="48"/>
      <c r="Y1199" s="48"/>
      <c r="Z1199" s="48"/>
      <c r="AA1199"/>
      <c r="AB1199"/>
    </row>
    <row r="1200" spans="1:28" ht="17.100000000000001" customHeight="1" x14ac:dyDescent="0.45">
      <c r="A1200" s="291"/>
      <c r="B1200" s="151"/>
      <c r="C1200" s="141">
        <f t="shared" si="594"/>
        <v>3</v>
      </c>
      <c r="D1200" s="19"/>
      <c r="E1200" s="20"/>
      <c r="F1200" s="21"/>
      <c r="G1200" s="22"/>
      <c r="H1200" s="87" t="str">
        <f t="shared" si="590"/>
        <v xml:space="preserve"> </v>
      </c>
      <c r="I1200" s="22"/>
      <c r="J1200" s="88" t="str">
        <f t="shared" si="591"/>
        <v xml:space="preserve"> </v>
      </c>
      <c r="K1200" s="89" t="str">
        <f t="shared" si="592"/>
        <v xml:space="preserve"> </v>
      </c>
      <c r="L1200" s="90" t="str">
        <f t="shared" si="593"/>
        <v xml:space="preserve"> </v>
      </c>
      <c r="M1200" s="107"/>
      <c r="N1200" s="108"/>
      <c r="O1200" s="94"/>
      <c r="P1200" s="48"/>
      <c r="Q1200" s="48"/>
      <c r="R1200" s="48"/>
      <c r="S1200" s="48"/>
      <c r="T1200" s="48"/>
      <c r="U1200" s="48"/>
      <c r="V1200" s="48"/>
      <c r="W1200" s="48"/>
      <c r="X1200" s="48"/>
      <c r="Y1200" s="48"/>
      <c r="Z1200" s="48"/>
      <c r="AA1200"/>
      <c r="AB1200"/>
    </row>
    <row r="1201" spans="1:28" ht="17.100000000000001" customHeight="1" x14ac:dyDescent="0.45">
      <c r="A1201" s="291"/>
      <c r="B1201" s="151"/>
      <c r="C1201" s="141">
        <f t="shared" si="594"/>
        <v>4</v>
      </c>
      <c r="D1201" s="19"/>
      <c r="E1201" s="20"/>
      <c r="F1201" s="21"/>
      <c r="G1201" s="22"/>
      <c r="H1201" s="87" t="str">
        <f t="shared" si="590"/>
        <v xml:space="preserve"> </v>
      </c>
      <c r="I1201" s="22"/>
      <c r="J1201" s="88" t="str">
        <f t="shared" si="591"/>
        <v xml:space="preserve"> </v>
      </c>
      <c r="K1201" s="89" t="str">
        <f t="shared" si="592"/>
        <v xml:space="preserve"> </v>
      </c>
      <c r="L1201" s="90" t="str">
        <f t="shared" si="593"/>
        <v xml:space="preserve"> </v>
      </c>
      <c r="M1201" s="107"/>
      <c r="N1201" s="108"/>
      <c r="O1201" s="94"/>
      <c r="P1201" s="48"/>
      <c r="Q1201" s="48"/>
      <c r="R1201" s="48"/>
      <c r="S1201" s="48"/>
      <c r="T1201" s="48"/>
      <c r="U1201" s="48"/>
      <c r="V1201" s="48"/>
      <c r="W1201" s="48"/>
      <c r="X1201" s="48"/>
      <c r="Y1201" s="48"/>
      <c r="Z1201" s="48"/>
      <c r="AA1201"/>
      <c r="AB1201"/>
    </row>
    <row r="1202" spans="1:28" ht="17.100000000000001" customHeight="1" x14ac:dyDescent="0.45">
      <c r="A1202" s="291"/>
      <c r="B1202" s="151"/>
      <c r="C1202" s="141">
        <f t="shared" si="594"/>
        <v>5</v>
      </c>
      <c r="D1202" s="19"/>
      <c r="E1202" s="20"/>
      <c r="F1202" s="21"/>
      <c r="G1202" s="22"/>
      <c r="H1202" s="87" t="str">
        <f t="shared" si="590"/>
        <v xml:space="preserve"> </v>
      </c>
      <c r="I1202" s="22"/>
      <c r="J1202" s="88" t="str">
        <f t="shared" si="591"/>
        <v xml:space="preserve"> </v>
      </c>
      <c r="K1202" s="89" t="str">
        <f t="shared" si="592"/>
        <v xml:space="preserve"> </v>
      </c>
      <c r="L1202" s="90" t="str">
        <f t="shared" si="593"/>
        <v xml:space="preserve"> </v>
      </c>
      <c r="M1202" s="107"/>
      <c r="N1202" s="108"/>
      <c r="O1202" s="94"/>
      <c r="P1202" s="48"/>
      <c r="Q1202" s="48"/>
      <c r="R1202" s="48"/>
      <c r="S1202" s="48"/>
      <c r="T1202" s="48"/>
      <c r="U1202" s="48"/>
      <c r="V1202" s="48"/>
      <c r="W1202" s="48"/>
      <c r="X1202" s="48"/>
      <c r="Y1202" s="48"/>
      <c r="Z1202" s="48"/>
      <c r="AA1202"/>
      <c r="AB1202"/>
    </row>
    <row r="1203" spans="1:28" ht="17.100000000000001" customHeight="1" x14ac:dyDescent="0.45">
      <c r="A1203" s="291"/>
      <c r="B1203" s="151"/>
      <c r="C1203" s="141">
        <f t="shared" si="594"/>
        <v>6</v>
      </c>
      <c r="D1203" s="19"/>
      <c r="E1203" s="20"/>
      <c r="F1203" s="21"/>
      <c r="G1203" s="22"/>
      <c r="H1203" s="87" t="str">
        <f t="shared" si="590"/>
        <v xml:space="preserve"> </v>
      </c>
      <c r="I1203" s="22"/>
      <c r="J1203" s="88" t="str">
        <f t="shared" si="591"/>
        <v xml:space="preserve"> </v>
      </c>
      <c r="K1203" s="89" t="str">
        <f t="shared" si="592"/>
        <v xml:space="preserve"> </v>
      </c>
      <c r="L1203" s="90" t="str">
        <f t="shared" si="593"/>
        <v xml:space="preserve"> </v>
      </c>
      <c r="M1203" s="107"/>
      <c r="N1203" s="108"/>
      <c r="O1203" s="94"/>
      <c r="P1203" s="48"/>
      <c r="Q1203" s="48"/>
      <c r="R1203" s="48"/>
      <c r="S1203" s="48"/>
      <c r="T1203" s="48"/>
      <c r="U1203" s="48"/>
      <c r="V1203" s="48"/>
      <c r="W1203" s="48"/>
      <c r="X1203" s="48"/>
      <c r="Y1203" s="48"/>
      <c r="Z1203" s="48"/>
      <c r="AA1203"/>
      <c r="AB1203"/>
    </row>
    <row r="1204" spans="1:28" ht="17.100000000000001" customHeight="1" x14ac:dyDescent="0.45">
      <c r="A1204" s="291"/>
      <c r="B1204" s="151"/>
      <c r="C1204" s="141">
        <f t="shared" si="594"/>
        <v>7</v>
      </c>
      <c r="D1204" s="19"/>
      <c r="E1204" s="20"/>
      <c r="F1204" s="21"/>
      <c r="G1204" s="22"/>
      <c r="H1204" s="87" t="str">
        <f t="shared" si="590"/>
        <v xml:space="preserve"> </v>
      </c>
      <c r="I1204" s="22"/>
      <c r="J1204" s="88" t="str">
        <f t="shared" si="591"/>
        <v xml:space="preserve"> </v>
      </c>
      <c r="K1204" s="89" t="str">
        <f t="shared" si="592"/>
        <v xml:space="preserve"> </v>
      </c>
      <c r="L1204" s="90" t="str">
        <f t="shared" si="593"/>
        <v xml:space="preserve"> </v>
      </c>
      <c r="M1204" s="107"/>
      <c r="N1204" s="108"/>
      <c r="O1204" s="94"/>
      <c r="P1204" s="48"/>
      <c r="Q1204" s="48"/>
      <c r="R1204" s="48"/>
      <c r="S1204" s="48"/>
      <c r="T1204" s="48"/>
      <c r="U1204" s="48"/>
      <c r="V1204" s="48"/>
      <c r="W1204" s="48"/>
      <c r="X1204" s="48"/>
      <c r="Y1204" s="48"/>
      <c r="Z1204" s="48"/>
      <c r="AA1204"/>
      <c r="AB1204"/>
    </row>
    <row r="1205" spans="1:28" ht="17.100000000000001" customHeight="1" x14ac:dyDescent="0.45">
      <c r="A1205" s="291"/>
      <c r="B1205" s="151"/>
      <c r="C1205" s="141">
        <f t="shared" si="594"/>
        <v>8</v>
      </c>
      <c r="D1205" s="19"/>
      <c r="E1205" s="20"/>
      <c r="F1205" s="21"/>
      <c r="G1205" s="22"/>
      <c r="H1205" s="87" t="str">
        <f t="shared" si="590"/>
        <v xml:space="preserve"> </v>
      </c>
      <c r="I1205" s="22"/>
      <c r="J1205" s="88" t="str">
        <f t="shared" si="591"/>
        <v xml:space="preserve"> </v>
      </c>
      <c r="K1205" s="89" t="str">
        <f t="shared" si="592"/>
        <v xml:space="preserve"> </v>
      </c>
      <c r="L1205" s="90" t="str">
        <f t="shared" si="593"/>
        <v xml:space="preserve"> </v>
      </c>
      <c r="M1205" s="107"/>
      <c r="N1205" s="108"/>
      <c r="O1205" s="94"/>
      <c r="P1205" s="48"/>
      <c r="Q1205" s="48"/>
      <c r="R1205" s="48"/>
      <c r="S1205" s="48"/>
      <c r="T1205" s="48"/>
      <c r="U1205" s="48"/>
      <c r="V1205" s="48"/>
      <c r="W1205" s="48"/>
      <c r="X1205" s="48"/>
      <c r="Y1205" s="48"/>
      <c r="Z1205" s="48"/>
      <c r="AA1205"/>
      <c r="AB1205"/>
    </row>
    <row r="1206" spans="1:28" ht="17.100000000000001" customHeight="1" x14ac:dyDescent="0.45">
      <c r="A1206" s="291"/>
      <c r="B1206" s="151"/>
      <c r="C1206" s="141">
        <f t="shared" si="594"/>
        <v>9</v>
      </c>
      <c r="D1206" s="19"/>
      <c r="E1206" s="20"/>
      <c r="F1206" s="21"/>
      <c r="G1206" s="22"/>
      <c r="H1206" s="87" t="str">
        <f t="shared" si="590"/>
        <v xml:space="preserve"> </v>
      </c>
      <c r="I1206" s="22"/>
      <c r="J1206" s="88" t="str">
        <f t="shared" si="591"/>
        <v xml:space="preserve"> </v>
      </c>
      <c r="K1206" s="89" t="str">
        <f t="shared" si="592"/>
        <v xml:space="preserve"> </v>
      </c>
      <c r="L1206" s="90" t="str">
        <f t="shared" si="593"/>
        <v xml:space="preserve"> </v>
      </c>
      <c r="M1206" s="107"/>
      <c r="N1206" s="108"/>
      <c r="O1206" s="94"/>
      <c r="P1206" s="48"/>
      <c r="Q1206" s="48"/>
      <c r="R1206" s="48"/>
      <c r="S1206" s="48"/>
    </row>
    <row r="1207" spans="1:28" ht="17.100000000000001" customHeight="1" thickBot="1" x14ac:dyDescent="0.5">
      <c r="A1207" s="292"/>
      <c r="B1207" s="152"/>
      <c r="C1207" s="142">
        <f t="shared" si="594"/>
        <v>10</v>
      </c>
      <c r="D1207" s="23"/>
      <c r="E1207" s="24"/>
      <c r="F1207" s="102"/>
      <c r="G1207" s="25"/>
      <c r="H1207" s="109" t="str">
        <f t="shared" si="590"/>
        <v xml:space="preserve"> </v>
      </c>
      <c r="I1207" s="25"/>
      <c r="J1207" s="110" t="str">
        <f t="shared" si="591"/>
        <v xml:space="preserve"> </v>
      </c>
      <c r="K1207" s="95" t="str">
        <f t="shared" si="592"/>
        <v xml:space="preserve"> </v>
      </c>
      <c r="L1207" s="111" t="str">
        <f t="shared" si="593"/>
        <v xml:space="preserve"> </v>
      </c>
      <c r="M1207" s="96"/>
      <c r="N1207" s="97"/>
      <c r="O1207" s="98"/>
      <c r="P1207" s="48"/>
      <c r="Q1207" s="48"/>
      <c r="R1207" s="48"/>
      <c r="S1207" s="48"/>
    </row>
    <row r="1208" spans="1:28" ht="55.9" thickBot="1" x14ac:dyDescent="0.5">
      <c r="A1208" s="112" t="s">
        <v>65</v>
      </c>
      <c r="B1208" s="113" t="s">
        <v>112</v>
      </c>
      <c r="C1208" s="114" t="s">
        <v>79</v>
      </c>
      <c r="D1208" s="114" t="s">
        <v>107</v>
      </c>
      <c r="E1208" s="114" t="s">
        <v>211</v>
      </c>
      <c r="F1208" s="114" t="s">
        <v>81</v>
      </c>
      <c r="G1208" s="114" t="s">
        <v>32</v>
      </c>
      <c r="H1208" s="114" t="s">
        <v>68</v>
      </c>
      <c r="I1208" s="114" t="s">
        <v>44</v>
      </c>
      <c r="J1208" s="114" t="s">
        <v>33</v>
      </c>
      <c r="K1208" s="114" t="s">
        <v>34</v>
      </c>
      <c r="L1208" s="114" t="s">
        <v>228</v>
      </c>
      <c r="M1208" s="114" t="s">
        <v>229</v>
      </c>
      <c r="N1208" s="114" t="s">
        <v>80</v>
      </c>
      <c r="O1208" s="115" t="s">
        <v>69</v>
      </c>
      <c r="P1208" s="48"/>
    </row>
    <row r="1209" spans="1:28" ht="21" customHeight="1" x14ac:dyDescent="0.5">
      <c r="A1209" s="49">
        <f>A1196+1</f>
        <v>93</v>
      </c>
      <c r="B1209" s="181"/>
      <c r="C1209" s="174"/>
      <c r="D1209" s="50" t="str">
        <f>IF(ISBLANK(C1209)," ",C1209/$K$8)</f>
        <v xml:space="preserve"> </v>
      </c>
      <c r="E1209" s="17"/>
      <c r="F1209" s="51" t="str">
        <f>IF((SUM(L1211:L1220))&gt;0,SUM(L1211:L1220)," ")</f>
        <v xml:space="preserve"> </v>
      </c>
      <c r="G1209" s="17"/>
      <c r="H1209" s="17"/>
      <c r="I1209" s="17"/>
      <c r="J1209" s="17"/>
      <c r="K1209" s="18"/>
      <c r="L1209" s="18"/>
      <c r="M1209" s="52" t="str">
        <f>IF(ISBLANK(C1209)," ",IF(SUM(D1211:E1220)+SUM(G1209:H1209)+SUM(J1209:L1209)&gt;(D1209*$K$8*$G$8),(D1209*$K$8*$G$8),SUM(D1211:E1220)+SUM(G1209:H1209)+SUM(J1209:L1209)))</f>
        <v xml:space="preserve"> </v>
      </c>
      <c r="N1209" s="26"/>
      <c r="O1209" s="99" t="str">
        <f>IF(ISBLANK(N1209)," ",IF(M1209="0,00","0,00",MIN(IF(SUM(750/$O$8*M1209)&gt;750,750,SUM(750/$O$8*M1209)),N1209)))</f>
        <v xml:space="preserve"> </v>
      </c>
      <c r="P1209" s="53"/>
    </row>
    <row r="1210" spans="1:28" ht="86.1" customHeight="1" x14ac:dyDescent="0.45">
      <c r="A1210" s="296" t="s">
        <v>109</v>
      </c>
      <c r="B1210" s="146" t="s">
        <v>113</v>
      </c>
      <c r="C1210" s="54" t="s">
        <v>115</v>
      </c>
      <c r="D1210" s="55" t="s">
        <v>201</v>
      </c>
      <c r="E1210" s="55" t="s">
        <v>31</v>
      </c>
      <c r="F1210" s="55" t="s">
        <v>35</v>
      </c>
      <c r="G1210" s="55" t="s">
        <v>110</v>
      </c>
      <c r="H1210" s="55" t="s">
        <v>43</v>
      </c>
      <c r="I1210" s="55" t="s">
        <v>82</v>
      </c>
      <c r="J1210" s="55" t="s">
        <v>83</v>
      </c>
      <c r="K1210" s="56" t="s">
        <v>84</v>
      </c>
      <c r="L1210" s="187" t="s">
        <v>229</v>
      </c>
      <c r="M1210" s="298" t="s">
        <v>66</v>
      </c>
      <c r="N1210" s="299"/>
      <c r="O1210" s="300"/>
      <c r="P1210" s="48"/>
    </row>
    <row r="1211" spans="1:28" ht="17.100000000000001" customHeight="1" x14ac:dyDescent="0.45">
      <c r="A1211" s="296"/>
      <c r="B1211" s="151"/>
      <c r="C1211" s="139">
        <v>1</v>
      </c>
      <c r="D1211" s="19"/>
      <c r="E1211" s="20"/>
      <c r="F1211" s="21"/>
      <c r="G1211" s="22"/>
      <c r="H1211" s="57" t="str">
        <f>IF(ISBLANK(G1211)," ",(G1211+1))</f>
        <v xml:space="preserve"> </v>
      </c>
      <c r="I1211" s="22"/>
      <c r="J1211" s="58" t="str">
        <f>IF(ISBLANK(I1211)," ",DATEDIF(G1211,I1211,"d"))</f>
        <v xml:space="preserve"> </v>
      </c>
      <c r="K1211" s="59" t="str">
        <f>IF(ISBLANK(G1211)," ",(H1211+29))</f>
        <v xml:space="preserve"> </v>
      </c>
      <c r="L1211" s="60" t="str">
        <f>IF(ISBLANK(D1211),IF(ISBLANK(E1211)," ",D1211+E1211),D1211+E1211)</f>
        <v xml:space="preserve"> </v>
      </c>
      <c r="M1211" s="61"/>
      <c r="N1211" s="62"/>
      <c r="O1211" s="63"/>
      <c r="P1211" s="48"/>
      <c r="Q1211" s="48"/>
      <c r="R1211" s="48"/>
      <c r="S1211" s="48"/>
      <c r="T1211" s="48"/>
      <c r="U1211" s="48"/>
      <c r="V1211" s="48"/>
      <c r="W1211" s="48"/>
      <c r="X1211" s="48"/>
      <c r="Y1211" s="48"/>
      <c r="Z1211" s="48"/>
      <c r="AA1211"/>
      <c r="AB1211"/>
    </row>
    <row r="1212" spans="1:28" ht="17.100000000000001" customHeight="1" x14ac:dyDescent="0.45">
      <c r="A1212" s="296"/>
      <c r="B1212" s="151"/>
      <c r="C1212" s="139">
        <f t="shared" ref="C1212:C1220" si="595">C1211+1</f>
        <v>2</v>
      </c>
      <c r="D1212" s="19"/>
      <c r="E1212" s="20"/>
      <c r="F1212" s="21"/>
      <c r="G1212" s="22"/>
      <c r="H1212" s="57" t="str">
        <f t="shared" ref="H1212:H1220" si="596">IF(ISBLANK(G1212)," ",(G1212+1))</f>
        <v xml:space="preserve"> </v>
      </c>
      <c r="I1212" s="22"/>
      <c r="J1212" s="58" t="str">
        <f t="shared" ref="J1212:J1220" si="597">IF(ISBLANK(I1212)," ",DATEDIF(G1212,I1212,"d"))</f>
        <v xml:space="preserve"> </v>
      </c>
      <c r="K1212" s="59" t="str">
        <f>IF(ISBLANK(G1212)," ",(H1212+29))</f>
        <v xml:space="preserve"> </v>
      </c>
      <c r="L1212" s="60" t="str">
        <f t="shared" ref="L1212:L1220" si="598">IF(ISBLANK(D1212),IF(ISBLANK(E1212)," ",D1212+E1212),D1212+E1212)</f>
        <v xml:space="preserve"> </v>
      </c>
      <c r="M1212" s="100"/>
      <c r="N1212" s="101"/>
      <c r="O1212" s="64"/>
      <c r="P1212" s="48"/>
      <c r="Q1212" s="48"/>
      <c r="R1212" s="48"/>
      <c r="S1212" s="48"/>
      <c r="T1212" s="48"/>
      <c r="U1212" s="48"/>
      <c r="V1212" s="48"/>
      <c r="W1212" s="48"/>
      <c r="X1212" s="48"/>
      <c r="Y1212" s="48"/>
      <c r="Z1212" s="48"/>
      <c r="AA1212"/>
      <c r="AB1212"/>
    </row>
    <row r="1213" spans="1:28" ht="17.100000000000001" customHeight="1" x14ac:dyDescent="0.45">
      <c r="A1213" s="296"/>
      <c r="B1213" s="151"/>
      <c r="C1213" s="139">
        <f t="shared" si="595"/>
        <v>3</v>
      </c>
      <c r="D1213" s="19"/>
      <c r="E1213" s="20"/>
      <c r="F1213" s="21"/>
      <c r="G1213" s="116"/>
      <c r="H1213" s="57" t="str">
        <f t="shared" si="596"/>
        <v xml:space="preserve"> </v>
      </c>
      <c r="I1213" s="22"/>
      <c r="J1213" s="58" t="str">
        <f t="shared" si="597"/>
        <v xml:space="preserve"> </v>
      </c>
      <c r="K1213" s="59" t="str">
        <f t="shared" ref="K1213" si="599">IF(ISBLANK(G1213)," ",(H1213+29))</f>
        <v xml:space="preserve"> </v>
      </c>
      <c r="L1213" s="60" t="str">
        <f t="shared" si="598"/>
        <v xml:space="preserve"> </v>
      </c>
      <c r="M1213" s="100"/>
      <c r="N1213" s="101"/>
      <c r="O1213" s="64"/>
      <c r="P1213" s="48"/>
      <c r="Q1213" s="48"/>
      <c r="R1213" s="48"/>
      <c r="S1213" s="48"/>
      <c r="T1213" s="48"/>
      <c r="U1213" s="48"/>
      <c r="V1213" s="48"/>
      <c r="W1213" s="48"/>
      <c r="X1213" s="48"/>
      <c r="Y1213" s="48"/>
      <c r="Z1213" s="48"/>
      <c r="AA1213"/>
      <c r="AB1213"/>
    </row>
    <row r="1214" spans="1:28" ht="17.100000000000001" customHeight="1" x14ac:dyDescent="0.45">
      <c r="A1214" s="296"/>
      <c r="B1214" s="151"/>
      <c r="C1214" s="139">
        <f t="shared" si="595"/>
        <v>4</v>
      </c>
      <c r="D1214" s="19"/>
      <c r="E1214" s="20"/>
      <c r="F1214" s="21"/>
      <c r="G1214" s="22"/>
      <c r="H1214" s="57" t="str">
        <f t="shared" si="596"/>
        <v xml:space="preserve"> </v>
      </c>
      <c r="I1214" s="22"/>
      <c r="J1214" s="58" t="str">
        <f t="shared" si="597"/>
        <v xml:space="preserve"> </v>
      </c>
      <c r="K1214" s="59" t="str">
        <f>IF(ISBLANK(G1214)," ",(H1214+29))</f>
        <v xml:space="preserve"> </v>
      </c>
      <c r="L1214" s="60" t="str">
        <f t="shared" si="598"/>
        <v xml:space="preserve"> </v>
      </c>
      <c r="M1214" s="100"/>
      <c r="N1214" s="101"/>
      <c r="O1214" s="64"/>
      <c r="P1214" s="48"/>
      <c r="Q1214" s="48"/>
      <c r="R1214" s="48"/>
      <c r="S1214" s="48"/>
      <c r="T1214" s="48"/>
      <c r="U1214" s="48"/>
      <c r="V1214" s="48"/>
      <c r="W1214" s="48"/>
      <c r="X1214" s="48"/>
      <c r="Y1214" s="48"/>
      <c r="Z1214" s="48"/>
      <c r="AA1214"/>
      <c r="AB1214"/>
    </row>
    <row r="1215" spans="1:28" ht="17.100000000000001" customHeight="1" x14ac:dyDescent="0.45">
      <c r="A1215" s="296"/>
      <c r="B1215" s="151"/>
      <c r="C1215" s="139">
        <f t="shared" si="595"/>
        <v>5</v>
      </c>
      <c r="D1215" s="19"/>
      <c r="E1215" s="20"/>
      <c r="F1215" s="21"/>
      <c r="G1215" s="22"/>
      <c r="H1215" s="57" t="str">
        <f t="shared" si="596"/>
        <v xml:space="preserve"> </v>
      </c>
      <c r="I1215" s="22"/>
      <c r="J1215" s="58" t="str">
        <f t="shared" si="597"/>
        <v xml:space="preserve"> </v>
      </c>
      <c r="K1215" s="59" t="str">
        <f t="shared" ref="K1215:K1220" si="600">IF(ISBLANK(G1215)," ",(H1215+29))</f>
        <v xml:space="preserve"> </v>
      </c>
      <c r="L1215" s="60" t="str">
        <f t="shared" si="598"/>
        <v xml:space="preserve"> </v>
      </c>
      <c r="M1215" s="100"/>
      <c r="N1215" s="101"/>
      <c r="O1215" s="64"/>
      <c r="P1215" s="48"/>
      <c r="Q1215" s="48"/>
      <c r="R1215" s="48"/>
      <c r="S1215" s="48"/>
      <c r="T1215" s="48"/>
      <c r="U1215" s="48"/>
      <c r="V1215" s="48"/>
      <c r="W1215" s="48"/>
      <c r="X1215" s="48"/>
      <c r="Y1215" s="48"/>
      <c r="Z1215" s="48"/>
      <c r="AA1215"/>
      <c r="AB1215"/>
    </row>
    <row r="1216" spans="1:28" ht="17.100000000000001" customHeight="1" x14ac:dyDescent="0.45">
      <c r="A1216" s="296"/>
      <c r="B1216" s="151"/>
      <c r="C1216" s="139">
        <f t="shared" si="595"/>
        <v>6</v>
      </c>
      <c r="D1216" s="19"/>
      <c r="E1216" s="20"/>
      <c r="F1216" s="21"/>
      <c r="G1216" s="22"/>
      <c r="H1216" s="57" t="str">
        <f t="shared" si="596"/>
        <v xml:space="preserve"> </v>
      </c>
      <c r="I1216" s="22"/>
      <c r="J1216" s="58" t="str">
        <f t="shared" si="597"/>
        <v xml:space="preserve"> </v>
      </c>
      <c r="K1216" s="59" t="str">
        <f t="shared" si="600"/>
        <v xml:space="preserve"> </v>
      </c>
      <c r="L1216" s="60" t="str">
        <f t="shared" si="598"/>
        <v xml:space="preserve"> </v>
      </c>
      <c r="M1216" s="100"/>
      <c r="N1216" s="101"/>
      <c r="O1216" s="64"/>
      <c r="P1216" s="48"/>
      <c r="Q1216" s="48"/>
      <c r="R1216" s="48"/>
      <c r="S1216" s="48"/>
      <c r="T1216" s="48"/>
      <c r="U1216" s="48"/>
      <c r="V1216" s="48"/>
      <c r="W1216" s="48"/>
      <c r="X1216" s="48"/>
      <c r="Y1216" s="48"/>
      <c r="Z1216" s="48"/>
      <c r="AA1216"/>
      <c r="AB1216"/>
    </row>
    <row r="1217" spans="1:28" ht="17.100000000000001" customHeight="1" x14ac:dyDescent="0.45">
      <c r="A1217" s="296"/>
      <c r="B1217" s="151"/>
      <c r="C1217" s="139">
        <f t="shared" si="595"/>
        <v>7</v>
      </c>
      <c r="D1217" s="19"/>
      <c r="E1217" s="20"/>
      <c r="F1217" s="21"/>
      <c r="G1217" s="22"/>
      <c r="H1217" s="57" t="str">
        <f t="shared" si="596"/>
        <v xml:space="preserve"> </v>
      </c>
      <c r="I1217" s="22"/>
      <c r="J1217" s="58" t="str">
        <f t="shared" si="597"/>
        <v xml:space="preserve"> </v>
      </c>
      <c r="K1217" s="59" t="str">
        <f t="shared" si="600"/>
        <v xml:space="preserve"> </v>
      </c>
      <c r="L1217" s="60" t="str">
        <f t="shared" si="598"/>
        <v xml:space="preserve"> </v>
      </c>
      <c r="M1217" s="100"/>
      <c r="N1217" s="101"/>
      <c r="O1217" s="64"/>
      <c r="P1217" s="48"/>
      <c r="Q1217" s="48"/>
      <c r="R1217" s="48"/>
      <c r="S1217" s="48"/>
      <c r="T1217" s="48"/>
      <c r="U1217" s="48"/>
      <c r="V1217" s="48"/>
      <c r="W1217" s="48"/>
      <c r="X1217" s="48"/>
      <c r="Y1217" s="48"/>
      <c r="Z1217" s="48"/>
      <c r="AA1217"/>
      <c r="AB1217"/>
    </row>
    <row r="1218" spans="1:28" ht="17.100000000000001" customHeight="1" x14ac:dyDescent="0.45">
      <c r="A1218" s="296"/>
      <c r="B1218" s="151"/>
      <c r="C1218" s="139">
        <f t="shared" si="595"/>
        <v>8</v>
      </c>
      <c r="D1218" s="19"/>
      <c r="E1218" s="20"/>
      <c r="F1218" s="21"/>
      <c r="G1218" s="22"/>
      <c r="H1218" s="57" t="str">
        <f t="shared" si="596"/>
        <v xml:space="preserve"> </v>
      </c>
      <c r="I1218" s="22"/>
      <c r="J1218" s="58" t="str">
        <f t="shared" si="597"/>
        <v xml:space="preserve"> </v>
      </c>
      <c r="K1218" s="59" t="str">
        <f t="shared" si="600"/>
        <v xml:space="preserve"> </v>
      </c>
      <c r="L1218" s="60" t="str">
        <f t="shared" si="598"/>
        <v xml:space="preserve"> </v>
      </c>
      <c r="M1218" s="100"/>
      <c r="N1218" s="101"/>
      <c r="O1218" s="64"/>
      <c r="P1218" s="48"/>
      <c r="Q1218" s="48"/>
      <c r="R1218" s="48"/>
      <c r="S1218" s="48"/>
      <c r="T1218" s="48"/>
      <c r="U1218" s="48"/>
      <c r="V1218" s="48"/>
      <c r="W1218" s="48"/>
      <c r="X1218" s="48"/>
      <c r="Y1218" s="48"/>
      <c r="Z1218" s="48"/>
      <c r="AA1218"/>
      <c r="AB1218"/>
    </row>
    <row r="1219" spans="1:28" ht="17.100000000000001" customHeight="1" x14ac:dyDescent="0.45">
      <c r="A1219" s="296"/>
      <c r="B1219" s="151"/>
      <c r="C1219" s="139">
        <f t="shared" si="595"/>
        <v>9</v>
      </c>
      <c r="D1219" s="19"/>
      <c r="E1219" s="20"/>
      <c r="F1219" s="21"/>
      <c r="G1219" s="22"/>
      <c r="H1219" s="57" t="str">
        <f t="shared" si="596"/>
        <v xml:space="preserve"> </v>
      </c>
      <c r="I1219" s="22"/>
      <c r="J1219" s="58" t="str">
        <f t="shared" si="597"/>
        <v xml:space="preserve"> </v>
      </c>
      <c r="K1219" s="59" t="str">
        <f t="shared" si="600"/>
        <v xml:space="preserve"> </v>
      </c>
      <c r="L1219" s="60" t="str">
        <f t="shared" si="598"/>
        <v xml:space="preserve"> </v>
      </c>
      <c r="M1219" s="100"/>
      <c r="N1219" s="101"/>
      <c r="O1219" s="64"/>
      <c r="P1219" s="48"/>
      <c r="Q1219" s="48"/>
      <c r="R1219" s="48"/>
      <c r="S1219" s="48"/>
    </row>
    <row r="1220" spans="1:28" ht="17.100000000000001" customHeight="1" thickBot="1" x14ac:dyDescent="0.5">
      <c r="A1220" s="297"/>
      <c r="B1220" s="152"/>
      <c r="C1220" s="140">
        <f t="shared" si="595"/>
        <v>10</v>
      </c>
      <c r="D1220" s="23"/>
      <c r="E1220" s="24"/>
      <c r="F1220" s="102"/>
      <c r="G1220" s="25"/>
      <c r="H1220" s="103" t="str">
        <f t="shared" si="596"/>
        <v xml:space="preserve"> </v>
      </c>
      <c r="I1220" s="25"/>
      <c r="J1220" s="104" t="str">
        <f t="shared" si="597"/>
        <v xml:space="preserve"> </v>
      </c>
      <c r="K1220" s="65" t="str">
        <f t="shared" si="600"/>
        <v xml:space="preserve"> </v>
      </c>
      <c r="L1220" s="105" t="str">
        <f t="shared" si="598"/>
        <v xml:space="preserve"> </v>
      </c>
      <c r="M1220" s="66"/>
      <c r="N1220" s="67"/>
      <c r="O1220" s="68"/>
      <c r="P1220" s="48"/>
      <c r="Q1220" s="48"/>
      <c r="R1220" s="48"/>
      <c r="S1220" s="48"/>
    </row>
    <row r="1221" spans="1:28" ht="55.9" thickBot="1" x14ac:dyDescent="0.5">
      <c r="A1221" s="112" t="s">
        <v>65</v>
      </c>
      <c r="B1221" s="113" t="s">
        <v>112</v>
      </c>
      <c r="C1221" s="114" t="s">
        <v>79</v>
      </c>
      <c r="D1221" s="114" t="s">
        <v>107</v>
      </c>
      <c r="E1221" s="114" t="s">
        <v>211</v>
      </c>
      <c r="F1221" s="114" t="s">
        <v>81</v>
      </c>
      <c r="G1221" s="114" t="s">
        <v>32</v>
      </c>
      <c r="H1221" s="114" t="s">
        <v>68</v>
      </c>
      <c r="I1221" s="114" t="s">
        <v>44</v>
      </c>
      <c r="J1221" s="114" t="s">
        <v>33</v>
      </c>
      <c r="K1221" s="114" t="s">
        <v>34</v>
      </c>
      <c r="L1221" s="114" t="s">
        <v>228</v>
      </c>
      <c r="M1221" s="114" t="s">
        <v>229</v>
      </c>
      <c r="N1221" s="114" t="s">
        <v>80</v>
      </c>
      <c r="O1221" s="115" t="s">
        <v>69</v>
      </c>
      <c r="P1221" s="48"/>
    </row>
    <row r="1222" spans="1:28" ht="21" customHeight="1" x14ac:dyDescent="0.5">
      <c r="A1222" s="81">
        <f>A1209+1</f>
        <v>94</v>
      </c>
      <c r="B1222" s="181"/>
      <c r="C1222" s="174"/>
      <c r="D1222" s="85" t="str">
        <f t="shared" ref="D1222" si="601">IF(ISBLANK(C1222)," ",C1222/$K$8)</f>
        <v xml:space="preserve"> </v>
      </c>
      <c r="E1222" s="17"/>
      <c r="F1222" s="86" t="str">
        <f t="shared" ref="F1222" si="602">IF((SUM(L1224:L1233))&gt;0,SUM(L1224:L1233)," ")</f>
        <v xml:space="preserve"> </v>
      </c>
      <c r="G1222" s="17"/>
      <c r="H1222" s="17"/>
      <c r="I1222" s="17"/>
      <c r="J1222" s="17"/>
      <c r="K1222" s="18"/>
      <c r="L1222" s="18"/>
      <c r="M1222" s="52" t="str">
        <f>IF(ISBLANK(C1222)," ",IF(SUM(D1224:E1233)+SUM(G1222:H1222)+SUM(J1222:L1222)&gt;(D1222*$K$8*$G$8),(D1222*$K$8*$G$8),SUM(D1224:E1233)+SUM(G1222:H1222)+SUM(J1222:L1222)))</f>
        <v xml:space="preserve"> </v>
      </c>
      <c r="N1222" s="26"/>
      <c r="O1222" s="106" t="str">
        <f>IF(ISBLANK(N1222)," ",IF(M1222="0,00","0,00",MIN(IF(SUM(750/$O$8*M1222)&gt;750,750,SUM(750/$O$8*M1222)),N1222)))</f>
        <v xml:space="preserve"> </v>
      </c>
      <c r="P1222" s="53"/>
    </row>
    <row r="1223" spans="1:28" ht="86.1" customHeight="1" x14ac:dyDescent="0.45">
      <c r="A1223" s="291" t="s">
        <v>109</v>
      </c>
      <c r="B1223" s="120" t="s">
        <v>113</v>
      </c>
      <c r="C1223" s="82" t="s">
        <v>115</v>
      </c>
      <c r="D1223" s="83" t="s">
        <v>201</v>
      </c>
      <c r="E1223" s="83" t="s">
        <v>31</v>
      </c>
      <c r="F1223" s="83" t="s">
        <v>35</v>
      </c>
      <c r="G1223" s="83" t="s">
        <v>110</v>
      </c>
      <c r="H1223" s="83" t="s">
        <v>43</v>
      </c>
      <c r="I1223" s="83" t="s">
        <v>82</v>
      </c>
      <c r="J1223" s="83" t="s">
        <v>83</v>
      </c>
      <c r="K1223" s="84" t="s">
        <v>84</v>
      </c>
      <c r="L1223" s="188" t="s">
        <v>229</v>
      </c>
      <c r="M1223" s="293" t="s">
        <v>66</v>
      </c>
      <c r="N1223" s="294"/>
      <c r="O1223" s="295"/>
      <c r="P1223" s="48"/>
    </row>
    <row r="1224" spans="1:28" ht="17.100000000000001" customHeight="1" x14ac:dyDescent="0.45">
      <c r="A1224" s="291"/>
      <c r="B1224" s="151"/>
      <c r="C1224" s="141">
        <v>1</v>
      </c>
      <c r="D1224" s="19"/>
      <c r="E1224" s="20"/>
      <c r="F1224" s="21"/>
      <c r="G1224" s="22"/>
      <c r="H1224" s="87" t="str">
        <f t="shared" ref="H1224:H1233" si="603">IF(ISBLANK(G1224)," ",(G1224+1))</f>
        <v xml:space="preserve"> </v>
      </c>
      <c r="I1224" s="22"/>
      <c r="J1224" s="88" t="str">
        <f t="shared" ref="J1224:J1233" si="604">IF(ISBLANK(I1224)," ",DATEDIF(G1224,I1224,"d"))</f>
        <v xml:space="preserve"> </v>
      </c>
      <c r="K1224" s="89" t="str">
        <f t="shared" ref="K1224:K1233" si="605">IF(ISBLANK(G1224)," ",(H1224+29))</f>
        <v xml:space="preserve"> </v>
      </c>
      <c r="L1224" s="90" t="str">
        <f t="shared" ref="L1224:L1233" si="606">IF(ISBLANK(D1224),IF(ISBLANK(E1224)," ",D1224+E1224),D1224+E1224)</f>
        <v xml:space="preserve"> </v>
      </c>
      <c r="M1224" s="91"/>
      <c r="N1224" s="92"/>
      <c r="O1224" s="93"/>
      <c r="P1224" s="48"/>
      <c r="Q1224" s="48"/>
      <c r="R1224" s="48"/>
      <c r="S1224" s="48"/>
      <c r="T1224" s="48"/>
      <c r="U1224" s="48"/>
      <c r="V1224" s="48"/>
      <c r="W1224" s="48"/>
      <c r="X1224" s="48"/>
      <c r="Y1224" s="48"/>
      <c r="Z1224" s="48"/>
      <c r="AA1224"/>
      <c r="AB1224"/>
    </row>
    <row r="1225" spans="1:28" ht="17.100000000000001" customHeight="1" x14ac:dyDescent="0.45">
      <c r="A1225" s="291"/>
      <c r="B1225" s="151"/>
      <c r="C1225" s="141">
        <f t="shared" ref="C1225:C1233" si="607">C1224+1</f>
        <v>2</v>
      </c>
      <c r="D1225" s="19"/>
      <c r="E1225" s="20"/>
      <c r="F1225" s="21"/>
      <c r="G1225" s="22"/>
      <c r="H1225" s="87" t="str">
        <f t="shared" si="603"/>
        <v xml:space="preserve"> </v>
      </c>
      <c r="I1225" s="22"/>
      <c r="J1225" s="88" t="str">
        <f t="shared" si="604"/>
        <v xml:space="preserve"> </v>
      </c>
      <c r="K1225" s="89" t="str">
        <f t="shared" si="605"/>
        <v xml:space="preserve"> </v>
      </c>
      <c r="L1225" s="90" t="str">
        <f t="shared" si="606"/>
        <v xml:space="preserve"> </v>
      </c>
      <c r="M1225" s="107"/>
      <c r="N1225" s="108"/>
      <c r="O1225" s="94"/>
      <c r="P1225" s="48"/>
      <c r="Q1225" s="48"/>
      <c r="R1225" s="48"/>
      <c r="S1225" s="48"/>
      <c r="T1225" s="48"/>
      <c r="U1225" s="48"/>
      <c r="V1225" s="48"/>
      <c r="W1225" s="48"/>
      <c r="X1225" s="48"/>
      <c r="Y1225" s="48"/>
      <c r="Z1225" s="48"/>
      <c r="AA1225"/>
      <c r="AB1225"/>
    </row>
    <row r="1226" spans="1:28" ht="17.100000000000001" customHeight="1" x14ac:dyDescent="0.45">
      <c r="A1226" s="291"/>
      <c r="B1226" s="151"/>
      <c r="C1226" s="141">
        <f t="shared" si="607"/>
        <v>3</v>
      </c>
      <c r="D1226" s="19"/>
      <c r="E1226" s="20"/>
      <c r="F1226" s="21"/>
      <c r="G1226" s="22"/>
      <c r="H1226" s="87" t="str">
        <f t="shared" si="603"/>
        <v xml:space="preserve"> </v>
      </c>
      <c r="I1226" s="22"/>
      <c r="J1226" s="88" t="str">
        <f t="shared" si="604"/>
        <v xml:space="preserve"> </v>
      </c>
      <c r="K1226" s="89" t="str">
        <f t="shared" si="605"/>
        <v xml:space="preserve"> </v>
      </c>
      <c r="L1226" s="90" t="str">
        <f t="shared" si="606"/>
        <v xml:space="preserve"> </v>
      </c>
      <c r="M1226" s="107"/>
      <c r="N1226" s="108"/>
      <c r="O1226" s="94"/>
      <c r="P1226" s="48"/>
      <c r="Q1226" s="48"/>
      <c r="R1226" s="48"/>
      <c r="S1226" s="48"/>
      <c r="T1226" s="48"/>
      <c r="U1226" s="48"/>
      <c r="V1226" s="48"/>
      <c r="W1226" s="48"/>
      <c r="X1226" s="48"/>
      <c r="Y1226" s="48"/>
      <c r="Z1226" s="48"/>
      <c r="AA1226"/>
      <c r="AB1226"/>
    </row>
    <row r="1227" spans="1:28" ht="17.100000000000001" customHeight="1" x14ac:dyDescent="0.45">
      <c r="A1227" s="291"/>
      <c r="B1227" s="151"/>
      <c r="C1227" s="141">
        <f t="shared" si="607"/>
        <v>4</v>
      </c>
      <c r="D1227" s="19"/>
      <c r="E1227" s="20"/>
      <c r="F1227" s="21"/>
      <c r="G1227" s="22"/>
      <c r="H1227" s="87" t="str">
        <f t="shared" si="603"/>
        <v xml:space="preserve"> </v>
      </c>
      <c r="I1227" s="22"/>
      <c r="J1227" s="88" t="str">
        <f t="shared" si="604"/>
        <v xml:space="preserve"> </v>
      </c>
      <c r="K1227" s="89" t="str">
        <f t="shared" si="605"/>
        <v xml:space="preserve"> </v>
      </c>
      <c r="L1227" s="90" t="str">
        <f t="shared" si="606"/>
        <v xml:space="preserve"> </v>
      </c>
      <c r="M1227" s="107"/>
      <c r="N1227" s="108"/>
      <c r="O1227" s="94"/>
      <c r="P1227" s="48"/>
      <c r="Q1227" s="48"/>
      <c r="R1227" s="48"/>
      <c r="S1227" s="48"/>
      <c r="T1227" s="48"/>
      <c r="U1227" s="48"/>
      <c r="V1227" s="48"/>
      <c r="W1227" s="48"/>
      <c r="X1227" s="48"/>
      <c r="Y1227" s="48"/>
      <c r="Z1227" s="48"/>
      <c r="AA1227"/>
      <c r="AB1227"/>
    </row>
    <row r="1228" spans="1:28" ht="17.100000000000001" customHeight="1" x14ac:dyDescent="0.45">
      <c r="A1228" s="291"/>
      <c r="B1228" s="151"/>
      <c r="C1228" s="141">
        <f t="shared" si="607"/>
        <v>5</v>
      </c>
      <c r="D1228" s="19"/>
      <c r="E1228" s="20"/>
      <c r="F1228" s="21"/>
      <c r="G1228" s="22"/>
      <c r="H1228" s="87" t="str">
        <f t="shared" si="603"/>
        <v xml:space="preserve"> </v>
      </c>
      <c r="I1228" s="22"/>
      <c r="J1228" s="88" t="str">
        <f t="shared" si="604"/>
        <v xml:space="preserve"> </v>
      </c>
      <c r="K1228" s="89" t="str">
        <f t="shared" si="605"/>
        <v xml:space="preserve"> </v>
      </c>
      <c r="L1228" s="90" t="str">
        <f t="shared" si="606"/>
        <v xml:space="preserve"> </v>
      </c>
      <c r="M1228" s="107"/>
      <c r="N1228" s="108"/>
      <c r="O1228" s="94"/>
      <c r="P1228" s="48"/>
      <c r="Q1228" s="48"/>
      <c r="R1228" s="48"/>
      <c r="S1228" s="48"/>
      <c r="T1228" s="48"/>
      <c r="U1228" s="48"/>
      <c r="V1228" s="48"/>
      <c r="W1228" s="48"/>
      <c r="X1228" s="48"/>
      <c r="Y1228" s="48"/>
      <c r="Z1228" s="48"/>
      <c r="AA1228"/>
      <c r="AB1228"/>
    </row>
    <row r="1229" spans="1:28" ht="17.100000000000001" customHeight="1" x14ac:dyDescent="0.45">
      <c r="A1229" s="291"/>
      <c r="B1229" s="151"/>
      <c r="C1229" s="141">
        <f t="shared" si="607"/>
        <v>6</v>
      </c>
      <c r="D1229" s="19"/>
      <c r="E1229" s="20"/>
      <c r="F1229" s="21"/>
      <c r="G1229" s="22"/>
      <c r="H1229" s="87" t="str">
        <f t="shared" si="603"/>
        <v xml:space="preserve"> </v>
      </c>
      <c r="I1229" s="22"/>
      <c r="J1229" s="88" t="str">
        <f t="shared" si="604"/>
        <v xml:space="preserve"> </v>
      </c>
      <c r="K1229" s="89" t="str">
        <f t="shared" si="605"/>
        <v xml:space="preserve"> </v>
      </c>
      <c r="L1229" s="90" t="str">
        <f t="shared" si="606"/>
        <v xml:space="preserve"> </v>
      </c>
      <c r="M1229" s="107"/>
      <c r="N1229" s="108"/>
      <c r="O1229" s="94"/>
      <c r="P1229" s="48"/>
      <c r="Q1229" s="48"/>
      <c r="R1229" s="48"/>
      <c r="S1229" s="48"/>
      <c r="T1229" s="48"/>
      <c r="U1229" s="48"/>
      <c r="V1229" s="48"/>
      <c r="W1229" s="48"/>
      <c r="X1229" s="48"/>
      <c r="Y1229" s="48"/>
      <c r="Z1229" s="48"/>
      <c r="AA1229"/>
      <c r="AB1229"/>
    </row>
    <row r="1230" spans="1:28" ht="17.100000000000001" customHeight="1" x14ac:dyDescent="0.45">
      <c r="A1230" s="291"/>
      <c r="B1230" s="151"/>
      <c r="C1230" s="141">
        <f t="shared" si="607"/>
        <v>7</v>
      </c>
      <c r="D1230" s="19"/>
      <c r="E1230" s="20"/>
      <c r="F1230" s="21"/>
      <c r="G1230" s="22"/>
      <c r="H1230" s="87" t="str">
        <f t="shared" si="603"/>
        <v xml:space="preserve"> </v>
      </c>
      <c r="I1230" s="22"/>
      <c r="J1230" s="88" t="str">
        <f t="shared" si="604"/>
        <v xml:space="preserve"> </v>
      </c>
      <c r="K1230" s="89" t="str">
        <f t="shared" si="605"/>
        <v xml:space="preserve"> </v>
      </c>
      <c r="L1230" s="90" t="str">
        <f t="shared" si="606"/>
        <v xml:space="preserve"> </v>
      </c>
      <c r="M1230" s="107"/>
      <c r="N1230" s="108"/>
      <c r="O1230" s="94"/>
      <c r="P1230" s="48"/>
      <c r="Q1230" s="48"/>
      <c r="R1230" s="48"/>
      <c r="S1230" s="48"/>
      <c r="T1230" s="48"/>
      <c r="U1230" s="48"/>
      <c r="V1230" s="48"/>
      <c r="W1230" s="48"/>
      <c r="X1230" s="48"/>
      <c r="Y1230" s="48"/>
      <c r="Z1230" s="48"/>
      <c r="AA1230"/>
      <c r="AB1230"/>
    </row>
    <row r="1231" spans="1:28" ht="17.100000000000001" customHeight="1" x14ac:dyDescent="0.45">
      <c r="A1231" s="291"/>
      <c r="B1231" s="151"/>
      <c r="C1231" s="141">
        <f t="shared" si="607"/>
        <v>8</v>
      </c>
      <c r="D1231" s="19"/>
      <c r="E1231" s="20"/>
      <c r="F1231" s="21"/>
      <c r="G1231" s="22"/>
      <c r="H1231" s="87" t="str">
        <f t="shared" si="603"/>
        <v xml:space="preserve"> </v>
      </c>
      <c r="I1231" s="22"/>
      <c r="J1231" s="88" t="str">
        <f t="shared" si="604"/>
        <v xml:space="preserve"> </v>
      </c>
      <c r="K1231" s="89" t="str">
        <f t="shared" si="605"/>
        <v xml:space="preserve"> </v>
      </c>
      <c r="L1231" s="90" t="str">
        <f t="shared" si="606"/>
        <v xml:space="preserve"> </v>
      </c>
      <c r="M1231" s="107"/>
      <c r="N1231" s="108"/>
      <c r="O1231" s="94"/>
      <c r="P1231" s="48"/>
      <c r="Q1231" s="48"/>
      <c r="R1231" s="48"/>
      <c r="S1231" s="48"/>
      <c r="T1231" s="48"/>
      <c r="U1231" s="48"/>
      <c r="V1231" s="48"/>
      <c r="W1231" s="48"/>
      <c r="X1231" s="48"/>
      <c r="Y1231" s="48"/>
      <c r="Z1231" s="48"/>
      <c r="AA1231"/>
      <c r="AB1231"/>
    </row>
    <row r="1232" spans="1:28" ht="17.100000000000001" customHeight="1" x14ac:dyDescent="0.45">
      <c r="A1232" s="291"/>
      <c r="B1232" s="151"/>
      <c r="C1232" s="141">
        <f t="shared" si="607"/>
        <v>9</v>
      </c>
      <c r="D1232" s="19"/>
      <c r="E1232" s="20"/>
      <c r="F1232" s="21"/>
      <c r="G1232" s="22"/>
      <c r="H1232" s="87" t="str">
        <f t="shared" si="603"/>
        <v xml:space="preserve"> </v>
      </c>
      <c r="I1232" s="22"/>
      <c r="J1232" s="88" t="str">
        <f t="shared" si="604"/>
        <v xml:space="preserve"> </v>
      </c>
      <c r="K1232" s="89" t="str">
        <f t="shared" si="605"/>
        <v xml:space="preserve"> </v>
      </c>
      <c r="L1232" s="90" t="str">
        <f t="shared" si="606"/>
        <v xml:space="preserve"> </v>
      </c>
      <c r="M1232" s="107"/>
      <c r="N1232" s="108"/>
      <c r="O1232" s="94"/>
      <c r="P1232" s="48"/>
      <c r="Q1232" s="48"/>
      <c r="R1232" s="48"/>
      <c r="S1232" s="48"/>
    </row>
    <row r="1233" spans="1:28" ht="17.100000000000001" customHeight="1" thickBot="1" x14ac:dyDescent="0.5">
      <c r="A1233" s="292"/>
      <c r="B1233" s="152"/>
      <c r="C1233" s="142">
        <f t="shared" si="607"/>
        <v>10</v>
      </c>
      <c r="D1233" s="23"/>
      <c r="E1233" s="24"/>
      <c r="F1233" s="102"/>
      <c r="G1233" s="25"/>
      <c r="H1233" s="109" t="str">
        <f t="shared" si="603"/>
        <v xml:space="preserve"> </v>
      </c>
      <c r="I1233" s="25"/>
      <c r="J1233" s="110" t="str">
        <f t="shared" si="604"/>
        <v xml:space="preserve"> </v>
      </c>
      <c r="K1233" s="95" t="str">
        <f t="shared" si="605"/>
        <v xml:space="preserve"> </v>
      </c>
      <c r="L1233" s="111" t="str">
        <f t="shared" si="606"/>
        <v xml:space="preserve"> </v>
      </c>
      <c r="M1233" s="96"/>
      <c r="N1233" s="97"/>
      <c r="O1233" s="98"/>
      <c r="P1233" s="48"/>
      <c r="Q1233" s="48"/>
      <c r="R1233" s="48"/>
      <c r="S1233" s="48"/>
    </row>
    <row r="1234" spans="1:28" ht="55.9" thickBot="1" x14ac:dyDescent="0.5">
      <c r="A1234" s="112" t="s">
        <v>65</v>
      </c>
      <c r="B1234" s="113" t="s">
        <v>112</v>
      </c>
      <c r="C1234" s="114" t="s">
        <v>79</v>
      </c>
      <c r="D1234" s="114" t="s">
        <v>107</v>
      </c>
      <c r="E1234" s="114" t="s">
        <v>211</v>
      </c>
      <c r="F1234" s="114" t="s">
        <v>81</v>
      </c>
      <c r="G1234" s="114" t="s">
        <v>32</v>
      </c>
      <c r="H1234" s="114" t="s">
        <v>68</v>
      </c>
      <c r="I1234" s="114" t="s">
        <v>44</v>
      </c>
      <c r="J1234" s="114" t="s">
        <v>33</v>
      </c>
      <c r="K1234" s="114" t="s">
        <v>34</v>
      </c>
      <c r="L1234" s="114" t="s">
        <v>228</v>
      </c>
      <c r="M1234" s="114" t="s">
        <v>229</v>
      </c>
      <c r="N1234" s="114" t="s">
        <v>80</v>
      </c>
      <c r="O1234" s="115" t="s">
        <v>69</v>
      </c>
      <c r="P1234" s="48"/>
    </row>
    <row r="1235" spans="1:28" ht="21" customHeight="1" x14ac:dyDescent="0.5">
      <c r="A1235" s="49">
        <f>A1222+1</f>
        <v>95</v>
      </c>
      <c r="B1235" s="181"/>
      <c r="C1235" s="174"/>
      <c r="D1235" s="50" t="str">
        <f>IF(ISBLANK(C1235)," ",C1235/$K$8)</f>
        <v xml:space="preserve"> </v>
      </c>
      <c r="E1235" s="17"/>
      <c r="F1235" s="51" t="str">
        <f>IF((SUM(L1237:L1246))&gt;0,SUM(L1237:L1246)," ")</f>
        <v xml:space="preserve"> </v>
      </c>
      <c r="G1235" s="17"/>
      <c r="H1235" s="17"/>
      <c r="I1235" s="17"/>
      <c r="J1235" s="17"/>
      <c r="K1235" s="18"/>
      <c r="L1235" s="18"/>
      <c r="M1235" s="52" t="str">
        <f>IF(ISBLANK(C1235)," ",IF(SUM(D1237:E1246)+SUM(G1235:H1235)+SUM(J1235:L1235)&gt;(D1235*$K$8*$G$8),(D1235*$K$8*$G$8),SUM(D1237:E1246)+SUM(G1235:H1235)+SUM(J1235:L1235)))</f>
        <v xml:space="preserve"> </v>
      </c>
      <c r="N1235" s="26"/>
      <c r="O1235" s="99" t="str">
        <f>IF(ISBLANK(N1235)," ",IF(M1235="0,00","0,00",MIN(IF(SUM(750/$O$8*M1235)&gt;750,750,SUM(750/$O$8*M1235)),N1235)))</f>
        <v xml:space="preserve"> </v>
      </c>
      <c r="P1235" s="53"/>
    </row>
    <row r="1236" spans="1:28" ht="86.1" customHeight="1" x14ac:dyDescent="0.45">
      <c r="A1236" s="296" t="s">
        <v>109</v>
      </c>
      <c r="B1236" s="146" t="s">
        <v>113</v>
      </c>
      <c r="C1236" s="54" t="s">
        <v>115</v>
      </c>
      <c r="D1236" s="55" t="s">
        <v>201</v>
      </c>
      <c r="E1236" s="55" t="s">
        <v>31</v>
      </c>
      <c r="F1236" s="55" t="s">
        <v>35</v>
      </c>
      <c r="G1236" s="55" t="s">
        <v>110</v>
      </c>
      <c r="H1236" s="55" t="s">
        <v>43</v>
      </c>
      <c r="I1236" s="55" t="s">
        <v>82</v>
      </c>
      <c r="J1236" s="55" t="s">
        <v>83</v>
      </c>
      <c r="K1236" s="56" t="s">
        <v>84</v>
      </c>
      <c r="L1236" s="187" t="s">
        <v>229</v>
      </c>
      <c r="M1236" s="298" t="s">
        <v>66</v>
      </c>
      <c r="N1236" s="299"/>
      <c r="O1236" s="300"/>
      <c r="P1236" s="48"/>
    </row>
    <row r="1237" spans="1:28" ht="17.100000000000001" customHeight="1" x14ac:dyDescent="0.45">
      <c r="A1237" s="296"/>
      <c r="B1237" s="151"/>
      <c r="C1237" s="139">
        <v>1</v>
      </c>
      <c r="D1237" s="19"/>
      <c r="E1237" s="20"/>
      <c r="F1237" s="21"/>
      <c r="G1237" s="22"/>
      <c r="H1237" s="57" t="str">
        <f>IF(ISBLANK(G1237)," ",(G1237+1))</f>
        <v xml:space="preserve"> </v>
      </c>
      <c r="I1237" s="22"/>
      <c r="J1237" s="58" t="str">
        <f>IF(ISBLANK(I1237)," ",DATEDIF(G1237,I1237,"d"))</f>
        <v xml:space="preserve"> </v>
      </c>
      <c r="K1237" s="59" t="str">
        <f>IF(ISBLANK(G1237)," ",(H1237+29))</f>
        <v xml:space="preserve"> </v>
      </c>
      <c r="L1237" s="60" t="str">
        <f>IF(ISBLANK(D1237),IF(ISBLANK(E1237)," ",D1237+E1237),D1237+E1237)</f>
        <v xml:space="preserve"> </v>
      </c>
      <c r="M1237" s="61"/>
      <c r="N1237" s="62"/>
      <c r="O1237" s="63"/>
      <c r="P1237" s="48"/>
      <c r="Q1237" s="48"/>
      <c r="R1237" s="48"/>
      <c r="S1237" s="48"/>
      <c r="T1237" s="48"/>
      <c r="U1237" s="48"/>
      <c r="V1237" s="48"/>
      <c r="W1237" s="48"/>
      <c r="X1237" s="48"/>
      <c r="Y1237" s="48"/>
      <c r="Z1237" s="48"/>
      <c r="AA1237"/>
      <c r="AB1237"/>
    </row>
    <row r="1238" spans="1:28" ht="17.100000000000001" customHeight="1" x14ac:dyDescent="0.45">
      <c r="A1238" s="296"/>
      <c r="B1238" s="151"/>
      <c r="C1238" s="139">
        <f t="shared" ref="C1238:C1246" si="608">C1237+1</f>
        <v>2</v>
      </c>
      <c r="D1238" s="19"/>
      <c r="E1238" s="20"/>
      <c r="F1238" s="21"/>
      <c r="G1238" s="22"/>
      <c r="H1238" s="57" t="str">
        <f t="shared" ref="H1238:H1246" si="609">IF(ISBLANK(G1238)," ",(G1238+1))</f>
        <v xml:space="preserve"> </v>
      </c>
      <c r="I1238" s="22"/>
      <c r="J1238" s="58" t="str">
        <f t="shared" ref="J1238:J1246" si="610">IF(ISBLANK(I1238)," ",DATEDIF(G1238,I1238,"d"))</f>
        <v xml:space="preserve"> </v>
      </c>
      <c r="K1238" s="59" t="str">
        <f>IF(ISBLANK(G1238)," ",(H1238+29))</f>
        <v xml:space="preserve"> </v>
      </c>
      <c r="L1238" s="60" t="str">
        <f t="shared" ref="L1238:L1246" si="611">IF(ISBLANK(D1238),IF(ISBLANK(E1238)," ",D1238+E1238),D1238+E1238)</f>
        <v xml:space="preserve"> </v>
      </c>
      <c r="M1238" s="100"/>
      <c r="N1238" s="101"/>
      <c r="O1238" s="64"/>
      <c r="P1238" s="48"/>
      <c r="Q1238" s="48"/>
      <c r="R1238" s="48"/>
      <c r="S1238" s="48"/>
      <c r="T1238" s="48"/>
      <c r="U1238" s="48"/>
      <c r="V1238" s="48"/>
      <c r="W1238" s="48"/>
      <c r="X1238" s="48"/>
      <c r="Y1238" s="48"/>
      <c r="Z1238" s="48"/>
      <c r="AA1238"/>
      <c r="AB1238"/>
    </row>
    <row r="1239" spans="1:28" ht="17.100000000000001" customHeight="1" x14ac:dyDescent="0.45">
      <c r="A1239" s="296"/>
      <c r="B1239" s="151"/>
      <c r="C1239" s="139">
        <f t="shared" si="608"/>
        <v>3</v>
      </c>
      <c r="D1239" s="19"/>
      <c r="E1239" s="20"/>
      <c r="F1239" s="21"/>
      <c r="G1239" s="116"/>
      <c r="H1239" s="57" t="str">
        <f t="shared" si="609"/>
        <v xml:space="preserve"> </v>
      </c>
      <c r="I1239" s="22"/>
      <c r="J1239" s="58" t="str">
        <f t="shared" si="610"/>
        <v xml:space="preserve"> </v>
      </c>
      <c r="K1239" s="59" t="str">
        <f t="shared" ref="K1239" si="612">IF(ISBLANK(G1239)," ",(H1239+29))</f>
        <v xml:space="preserve"> </v>
      </c>
      <c r="L1239" s="60" t="str">
        <f t="shared" si="611"/>
        <v xml:space="preserve"> </v>
      </c>
      <c r="M1239" s="100"/>
      <c r="N1239" s="101"/>
      <c r="O1239" s="64"/>
      <c r="P1239" s="48"/>
      <c r="Q1239" s="48"/>
      <c r="R1239" s="48"/>
      <c r="S1239" s="48"/>
      <c r="T1239" s="48"/>
      <c r="U1239" s="48"/>
      <c r="V1239" s="48"/>
      <c r="W1239" s="48"/>
      <c r="X1239" s="48"/>
      <c r="Y1239" s="48"/>
      <c r="Z1239" s="48"/>
      <c r="AA1239"/>
      <c r="AB1239"/>
    </row>
    <row r="1240" spans="1:28" ht="17.100000000000001" customHeight="1" x14ac:dyDescent="0.45">
      <c r="A1240" s="296"/>
      <c r="B1240" s="151"/>
      <c r="C1240" s="139">
        <f t="shared" si="608"/>
        <v>4</v>
      </c>
      <c r="D1240" s="19"/>
      <c r="E1240" s="20"/>
      <c r="F1240" s="21"/>
      <c r="G1240" s="22"/>
      <c r="H1240" s="57" t="str">
        <f t="shared" si="609"/>
        <v xml:space="preserve"> </v>
      </c>
      <c r="I1240" s="22"/>
      <c r="J1240" s="58" t="str">
        <f t="shared" si="610"/>
        <v xml:space="preserve"> </v>
      </c>
      <c r="K1240" s="59" t="str">
        <f>IF(ISBLANK(G1240)," ",(H1240+29))</f>
        <v xml:space="preserve"> </v>
      </c>
      <c r="L1240" s="60" t="str">
        <f t="shared" si="611"/>
        <v xml:space="preserve"> </v>
      </c>
      <c r="M1240" s="100"/>
      <c r="N1240" s="101"/>
      <c r="O1240" s="64"/>
      <c r="P1240" s="48"/>
      <c r="Q1240" s="48"/>
      <c r="R1240" s="48"/>
      <c r="S1240" s="48"/>
      <c r="T1240" s="48"/>
      <c r="U1240" s="48"/>
      <c r="V1240" s="48"/>
      <c r="W1240" s="48"/>
      <c r="X1240" s="48"/>
      <c r="Y1240" s="48"/>
      <c r="Z1240" s="48"/>
      <c r="AA1240"/>
      <c r="AB1240"/>
    </row>
    <row r="1241" spans="1:28" ht="17.100000000000001" customHeight="1" x14ac:dyDescent="0.45">
      <c r="A1241" s="296"/>
      <c r="B1241" s="151"/>
      <c r="C1241" s="139">
        <f t="shared" si="608"/>
        <v>5</v>
      </c>
      <c r="D1241" s="19"/>
      <c r="E1241" s="20"/>
      <c r="F1241" s="21"/>
      <c r="G1241" s="22"/>
      <c r="H1241" s="57" t="str">
        <f t="shared" si="609"/>
        <v xml:space="preserve"> </v>
      </c>
      <c r="I1241" s="22"/>
      <c r="J1241" s="58" t="str">
        <f t="shared" si="610"/>
        <v xml:space="preserve"> </v>
      </c>
      <c r="K1241" s="59" t="str">
        <f t="shared" ref="K1241:K1246" si="613">IF(ISBLANK(G1241)," ",(H1241+29))</f>
        <v xml:space="preserve"> </v>
      </c>
      <c r="L1241" s="60" t="str">
        <f t="shared" si="611"/>
        <v xml:space="preserve"> </v>
      </c>
      <c r="M1241" s="100"/>
      <c r="N1241" s="101"/>
      <c r="O1241" s="64"/>
      <c r="P1241" s="48"/>
      <c r="Q1241" s="48"/>
      <c r="R1241" s="48"/>
      <c r="S1241" s="48"/>
      <c r="T1241" s="48"/>
      <c r="U1241" s="48"/>
      <c r="V1241" s="48"/>
      <c r="W1241" s="48"/>
      <c r="X1241" s="48"/>
      <c r="Y1241" s="48"/>
      <c r="Z1241" s="48"/>
      <c r="AA1241"/>
      <c r="AB1241"/>
    </row>
    <row r="1242" spans="1:28" ht="17.100000000000001" customHeight="1" x14ac:dyDescent="0.45">
      <c r="A1242" s="296"/>
      <c r="B1242" s="151"/>
      <c r="C1242" s="139">
        <f t="shared" si="608"/>
        <v>6</v>
      </c>
      <c r="D1242" s="19"/>
      <c r="E1242" s="20"/>
      <c r="F1242" s="21"/>
      <c r="G1242" s="22"/>
      <c r="H1242" s="57" t="str">
        <f t="shared" si="609"/>
        <v xml:space="preserve"> </v>
      </c>
      <c r="I1242" s="22"/>
      <c r="J1242" s="58" t="str">
        <f t="shared" si="610"/>
        <v xml:space="preserve"> </v>
      </c>
      <c r="K1242" s="59" t="str">
        <f t="shared" si="613"/>
        <v xml:space="preserve"> </v>
      </c>
      <c r="L1242" s="60" t="str">
        <f t="shared" si="611"/>
        <v xml:space="preserve"> </v>
      </c>
      <c r="M1242" s="100"/>
      <c r="N1242" s="101"/>
      <c r="O1242" s="64"/>
      <c r="P1242" s="48"/>
      <c r="Q1242" s="48"/>
      <c r="R1242" s="48"/>
      <c r="S1242" s="48"/>
      <c r="T1242" s="48"/>
      <c r="U1242" s="48"/>
      <c r="V1242" s="48"/>
      <c r="W1242" s="48"/>
      <c r="X1242" s="48"/>
      <c r="Y1242" s="48"/>
      <c r="Z1242" s="48"/>
      <c r="AA1242"/>
      <c r="AB1242"/>
    </row>
    <row r="1243" spans="1:28" ht="17.100000000000001" customHeight="1" x14ac:dyDescent="0.45">
      <c r="A1243" s="296"/>
      <c r="B1243" s="151"/>
      <c r="C1243" s="139">
        <f t="shared" si="608"/>
        <v>7</v>
      </c>
      <c r="D1243" s="19"/>
      <c r="E1243" s="20"/>
      <c r="F1243" s="21"/>
      <c r="G1243" s="22"/>
      <c r="H1243" s="57" t="str">
        <f t="shared" si="609"/>
        <v xml:space="preserve"> </v>
      </c>
      <c r="I1243" s="22"/>
      <c r="J1243" s="58" t="str">
        <f t="shared" si="610"/>
        <v xml:space="preserve"> </v>
      </c>
      <c r="K1243" s="59" t="str">
        <f t="shared" si="613"/>
        <v xml:space="preserve"> </v>
      </c>
      <c r="L1243" s="60" t="str">
        <f t="shared" si="611"/>
        <v xml:space="preserve"> </v>
      </c>
      <c r="M1243" s="100"/>
      <c r="N1243" s="101"/>
      <c r="O1243" s="64"/>
      <c r="P1243" s="48"/>
      <c r="Q1243" s="48"/>
      <c r="R1243" s="48"/>
      <c r="S1243" s="48"/>
      <c r="T1243" s="48"/>
      <c r="U1243" s="48"/>
      <c r="V1243" s="48"/>
      <c r="W1243" s="48"/>
      <c r="X1243" s="48"/>
      <c r="Y1243" s="48"/>
      <c r="Z1243" s="48"/>
      <c r="AA1243"/>
      <c r="AB1243"/>
    </row>
    <row r="1244" spans="1:28" ht="17.100000000000001" customHeight="1" x14ac:dyDescent="0.45">
      <c r="A1244" s="296"/>
      <c r="B1244" s="151"/>
      <c r="C1244" s="139">
        <f t="shared" si="608"/>
        <v>8</v>
      </c>
      <c r="D1244" s="19"/>
      <c r="E1244" s="20"/>
      <c r="F1244" s="21"/>
      <c r="G1244" s="22"/>
      <c r="H1244" s="57" t="str">
        <f t="shared" si="609"/>
        <v xml:space="preserve"> </v>
      </c>
      <c r="I1244" s="22"/>
      <c r="J1244" s="58" t="str">
        <f t="shared" si="610"/>
        <v xml:space="preserve"> </v>
      </c>
      <c r="K1244" s="59" t="str">
        <f t="shared" si="613"/>
        <v xml:space="preserve"> </v>
      </c>
      <c r="L1244" s="60" t="str">
        <f t="shared" si="611"/>
        <v xml:space="preserve"> </v>
      </c>
      <c r="M1244" s="100"/>
      <c r="N1244" s="101"/>
      <c r="O1244" s="64"/>
      <c r="P1244" s="48"/>
      <c r="Q1244" s="48"/>
      <c r="R1244" s="48"/>
      <c r="S1244" s="48"/>
      <c r="T1244" s="48"/>
      <c r="U1244" s="48"/>
      <c r="V1244" s="48"/>
      <c r="W1244" s="48"/>
      <c r="X1244" s="48"/>
      <c r="Y1244" s="48"/>
      <c r="Z1244" s="48"/>
      <c r="AA1244"/>
      <c r="AB1244"/>
    </row>
    <row r="1245" spans="1:28" ht="17.100000000000001" customHeight="1" x14ac:dyDescent="0.45">
      <c r="A1245" s="296"/>
      <c r="B1245" s="151"/>
      <c r="C1245" s="139">
        <f t="shared" si="608"/>
        <v>9</v>
      </c>
      <c r="D1245" s="19"/>
      <c r="E1245" s="20"/>
      <c r="F1245" s="21"/>
      <c r="G1245" s="22"/>
      <c r="H1245" s="57" t="str">
        <f t="shared" si="609"/>
        <v xml:space="preserve"> </v>
      </c>
      <c r="I1245" s="22"/>
      <c r="J1245" s="58" t="str">
        <f t="shared" si="610"/>
        <v xml:space="preserve"> </v>
      </c>
      <c r="K1245" s="59" t="str">
        <f t="shared" si="613"/>
        <v xml:space="preserve"> </v>
      </c>
      <c r="L1245" s="60" t="str">
        <f t="shared" si="611"/>
        <v xml:space="preserve"> </v>
      </c>
      <c r="M1245" s="100"/>
      <c r="N1245" s="101"/>
      <c r="O1245" s="64"/>
      <c r="P1245" s="48"/>
      <c r="Q1245" s="48"/>
      <c r="R1245" s="48"/>
      <c r="S1245" s="48"/>
    </row>
    <row r="1246" spans="1:28" ht="17.100000000000001" customHeight="1" thickBot="1" x14ac:dyDescent="0.5">
      <c r="A1246" s="297"/>
      <c r="B1246" s="152"/>
      <c r="C1246" s="140">
        <f t="shared" si="608"/>
        <v>10</v>
      </c>
      <c r="D1246" s="23"/>
      <c r="E1246" s="24"/>
      <c r="F1246" s="102"/>
      <c r="G1246" s="25"/>
      <c r="H1246" s="103" t="str">
        <f t="shared" si="609"/>
        <v xml:space="preserve"> </v>
      </c>
      <c r="I1246" s="25"/>
      <c r="J1246" s="104" t="str">
        <f t="shared" si="610"/>
        <v xml:space="preserve"> </v>
      </c>
      <c r="K1246" s="65" t="str">
        <f t="shared" si="613"/>
        <v xml:space="preserve"> </v>
      </c>
      <c r="L1246" s="105" t="str">
        <f t="shared" si="611"/>
        <v xml:space="preserve"> </v>
      </c>
      <c r="M1246" s="66"/>
      <c r="N1246" s="67"/>
      <c r="O1246" s="68"/>
      <c r="P1246" s="48"/>
      <c r="Q1246" s="48"/>
      <c r="R1246" s="48"/>
      <c r="S1246" s="48"/>
    </row>
    <row r="1247" spans="1:28" ht="55.9" thickBot="1" x14ac:dyDescent="0.5">
      <c r="A1247" s="112" t="s">
        <v>65</v>
      </c>
      <c r="B1247" s="113" t="s">
        <v>112</v>
      </c>
      <c r="C1247" s="114" t="s">
        <v>79</v>
      </c>
      <c r="D1247" s="114" t="s">
        <v>107</v>
      </c>
      <c r="E1247" s="114" t="s">
        <v>211</v>
      </c>
      <c r="F1247" s="114" t="s">
        <v>81</v>
      </c>
      <c r="G1247" s="114" t="s">
        <v>32</v>
      </c>
      <c r="H1247" s="114" t="s">
        <v>68</v>
      </c>
      <c r="I1247" s="114" t="s">
        <v>44</v>
      </c>
      <c r="J1247" s="114" t="s">
        <v>33</v>
      </c>
      <c r="K1247" s="114" t="s">
        <v>34</v>
      </c>
      <c r="L1247" s="114" t="s">
        <v>228</v>
      </c>
      <c r="M1247" s="114" t="s">
        <v>229</v>
      </c>
      <c r="N1247" s="114" t="s">
        <v>80</v>
      </c>
      <c r="O1247" s="115" t="s">
        <v>69</v>
      </c>
      <c r="P1247" s="48"/>
    </row>
    <row r="1248" spans="1:28" ht="21" customHeight="1" x14ac:dyDescent="0.5">
      <c r="A1248" s="81">
        <f>A1235+1</f>
        <v>96</v>
      </c>
      <c r="B1248" s="181"/>
      <c r="C1248" s="174"/>
      <c r="D1248" s="85" t="str">
        <f t="shared" ref="D1248" si="614">IF(ISBLANK(C1248)," ",C1248/$K$8)</f>
        <v xml:space="preserve"> </v>
      </c>
      <c r="E1248" s="17"/>
      <c r="F1248" s="86" t="str">
        <f t="shared" ref="F1248" si="615">IF((SUM(L1250:L1259))&gt;0,SUM(L1250:L1259)," ")</f>
        <v xml:space="preserve"> </v>
      </c>
      <c r="G1248" s="17"/>
      <c r="H1248" s="17"/>
      <c r="I1248" s="17"/>
      <c r="J1248" s="17"/>
      <c r="K1248" s="18"/>
      <c r="L1248" s="18"/>
      <c r="M1248" s="52" t="str">
        <f>IF(ISBLANK(C1248)," ",IF(SUM(D1250:E1259)+SUM(G1248:H1248)+SUM(J1248:L1248)&gt;(D1248*$K$8*$G$8),(D1248*$K$8*$G$8),SUM(D1250:E1259)+SUM(G1248:H1248)+SUM(J1248:L1248)))</f>
        <v xml:space="preserve"> </v>
      </c>
      <c r="N1248" s="26"/>
      <c r="O1248" s="106" t="str">
        <f>IF(ISBLANK(N1248)," ",IF(M1248="0,00","0,00",MIN(IF(SUM(750/$O$8*M1248)&gt;750,750,SUM(750/$O$8*M1248)),N1248)))</f>
        <v xml:space="preserve"> </v>
      </c>
      <c r="P1248" s="53"/>
    </row>
    <row r="1249" spans="1:28" ht="86.1" customHeight="1" x14ac:dyDescent="0.45">
      <c r="A1249" s="291" t="s">
        <v>109</v>
      </c>
      <c r="B1249" s="120" t="s">
        <v>113</v>
      </c>
      <c r="C1249" s="82" t="s">
        <v>115</v>
      </c>
      <c r="D1249" s="83" t="s">
        <v>201</v>
      </c>
      <c r="E1249" s="83" t="s">
        <v>31</v>
      </c>
      <c r="F1249" s="83" t="s">
        <v>35</v>
      </c>
      <c r="G1249" s="83" t="s">
        <v>110</v>
      </c>
      <c r="H1249" s="83" t="s">
        <v>43</v>
      </c>
      <c r="I1249" s="83" t="s">
        <v>82</v>
      </c>
      <c r="J1249" s="83" t="s">
        <v>83</v>
      </c>
      <c r="K1249" s="84" t="s">
        <v>84</v>
      </c>
      <c r="L1249" s="188" t="s">
        <v>229</v>
      </c>
      <c r="M1249" s="293" t="s">
        <v>66</v>
      </c>
      <c r="N1249" s="294"/>
      <c r="O1249" s="295"/>
      <c r="P1249" s="48"/>
    </row>
    <row r="1250" spans="1:28" ht="17.100000000000001" customHeight="1" x14ac:dyDescent="0.45">
      <c r="A1250" s="291"/>
      <c r="B1250" s="151"/>
      <c r="C1250" s="141">
        <v>1</v>
      </c>
      <c r="D1250" s="19"/>
      <c r="E1250" s="20"/>
      <c r="F1250" s="21"/>
      <c r="G1250" s="22"/>
      <c r="H1250" s="87" t="str">
        <f t="shared" ref="H1250:H1259" si="616">IF(ISBLANK(G1250)," ",(G1250+1))</f>
        <v xml:space="preserve"> </v>
      </c>
      <c r="I1250" s="22"/>
      <c r="J1250" s="88" t="str">
        <f t="shared" ref="J1250:J1259" si="617">IF(ISBLANK(I1250)," ",DATEDIF(G1250,I1250,"d"))</f>
        <v xml:space="preserve"> </v>
      </c>
      <c r="K1250" s="89" t="str">
        <f t="shared" ref="K1250:K1259" si="618">IF(ISBLANK(G1250)," ",(H1250+29))</f>
        <v xml:space="preserve"> </v>
      </c>
      <c r="L1250" s="90" t="str">
        <f t="shared" ref="L1250:L1259" si="619">IF(ISBLANK(D1250),IF(ISBLANK(E1250)," ",D1250+E1250),D1250+E1250)</f>
        <v xml:space="preserve"> </v>
      </c>
      <c r="M1250" s="91"/>
      <c r="N1250" s="92"/>
      <c r="O1250" s="93"/>
      <c r="P1250" s="48"/>
      <c r="Q1250" s="48"/>
      <c r="R1250" s="48"/>
      <c r="S1250" s="48"/>
      <c r="T1250" s="48"/>
      <c r="U1250" s="48"/>
      <c r="V1250" s="48"/>
      <c r="W1250" s="48"/>
      <c r="X1250" s="48"/>
      <c r="Y1250" s="48"/>
      <c r="Z1250" s="48"/>
      <c r="AA1250"/>
      <c r="AB1250"/>
    </row>
    <row r="1251" spans="1:28" ht="17.100000000000001" customHeight="1" x14ac:dyDescent="0.45">
      <c r="A1251" s="291"/>
      <c r="B1251" s="151"/>
      <c r="C1251" s="141">
        <f t="shared" ref="C1251:C1259" si="620">C1250+1</f>
        <v>2</v>
      </c>
      <c r="D1251" s="19"/>
      <c r="E1251" s="20"/>
      <c r="F1251" s="21"/>
      <c r="G1251" s="22"/>
      <c r="H1251" s="87" t="str">
        <f t="shared" si="616"/>
        <v xml:space="preserve"> </v>
      </c>
      <c r="I1251" s="22"/>
      <c r="J1251" s="88" t="str">
        <f t="shared" si="617"/>
        <v xml:space="preserve"> </v>
      </c>
      <c r="K1251" s="89" t="str">
        <f t="shared" si="618"/>
        <v xml:space="preserve"> </v>
      </c>
      <c r="L1251" s="90" t="str">
        <f t="shared" si="619"/>
        <v xml:space="preserve"> </v>
      </c>
      <c r="M1251" s="107"/>
      <c r="N1251" s="108"/>
      <c r="O1251" s="94"/>
      <c r="P1251" s="48"/>
      <c r="Q1251" s="48"/>
      <c r="R1251" s="48"/>
      <c r="S1251" s="48"/>
      <c r="T1251" s="48"/>
      <c r="U1251" s="48"/>
      <c r="V1251" s="48"/>
      <c r="W1251" s="48"/>
      <c r="X1251" s="48"/>
      <c r="Y1251" s="48"/>
      <c r="Z1251" s="48"/>
      <c r="AA1251"/>
      <c r="AB1251"/>
    </row>
    <row r="1252" spans="1:28" ht="17.100000000000001" customHeight="1" x14ac:dyDescent="0.45">
      <c r="A1252" s="291"/>
      <c r="B1252" s="151"/>
      <c r="C1252" s="141">
        <f t="shared" si="620"/>
        <v>3</v>
      </c>
      <c r="D1252" s="19"/>
      <c r="E1252" s="20"/>
      <c r="F1252" s="21"/>
      <c r="G1252" s="22"/>
      <c r="H1252" s="87" t="str">
        <f t="shared" si="616"/>
        <v xml:space="preserve"> </v>
      </c>
      <c r="I1252" s="22"/>
      <c r="J1252" s="88" t="str">
        <f t="shared" si="617"/>
        <v xml:space="preserve"> </v>
      </c>
      <c r="K1252" s="89" t="str">
        <f t="shared" si="618"/>
        <v xml:space="preserve"> </v>
      </c>
      <c r="L1252" s="90" t="str">
        <f t="shared" si="619"/>
        <v xml:space="preserve"> </v>
      </c>
      <c r="M1252" s="107"/>
      <c r="N1252" s="108"/>
      <c r="O1252" s="94"/>
      <c r="P1252" s="48"/>
      <c r="Q1252" s="48"/>
      <c r="R1252" s="48"/>
      <c r="S1252" s="48"/>
      <c r="T1252" s="48"/>
      <c r="U1252" s="48"/>
      <c r="V1252" s="48"/>
      <c r="W1252" s="48"/>
      <c r="X1252" s="48"/>
      <c r="Y1252" s="48"/>
      <c r="Z1252" s="48"/>
      <c r="AA1252"/>
      <c r="AB1252"/>
    </row>
    <row r="1253" spans="1:28" ht="17.100000000000001" customHeight="1" x14ac:dyDescent="0.45">
      <c r="A1253" s="291"/>
      <c r="B1253" s="151"/>
      <c r="C1253" s="141">
        <f t="shared" si="620"/>
        <v>4</v>
      </c>
      <c r="D1253" s="19"/>
      <c r="E1253" s="20"/>
      <c r="F1253" s="21"/>
      <c r="G1253" s="22"/>
      <c r="H1253" s="87" t="str">
        <f t="shared" si="616"/>
        <v xml:space="preserve"> </v>
      </c>
      <c r="I1253" s="22"/>
      <c r="J1253" s="88" t="str">
        <f t="shared" si="617"/>
        <v xml:space="preserve"> </v>
      </c>
      <c r="K1253" s="89" t="str">
        <f t="shared" si="618"/>
        <v xml:space="preserve"> </v>
      </c>
      <c r="L1253" s="90" t="str">
        <f t="shared" si="619"/>
        <v xml:space="preserve"> </v>
      </c>
      <c r="M1253" s="107"/>
      <c r="N1253" s="108"/>
      <c r="O1253" s="94"/>
      <c r="P1253" s="48"/>
      <c r="Q1253" s="48"/>
      <c r="R1253" s="48"/>
      <c r="S1253" s="48"/>
      <c r="T1253" s="48"/>
      <c r="U1253" s="48"/>
      <c r="V1253" s="48"/>
      <c r="W1253" s="48"/>
      <c r="X1253" s="48"/>
      <c r="Y1253" s="48"/>
      <c r="Z1253" s="48"/>
      <c r="AA1253"/>
      <c r="AB1253"/>
    </row>
    <row r="1254" spans="1:28" ht="17.100000000000001" customHeight="1" x14ac:dyDescent="0.45">
      <c r="A1254" s="291"/>
      <c r="B1254" s="151"/>
      <c r="C1254" s="141">
        <f t="shared" si="620"/>
        <v>5</v>
      </c>
      <c r="D1254" s="19"/>
      <c r="E1254" s="20"/>
      <c r="F1254" s="21"/>
      <c r="G1254" s="22"/>
      <c r="H1254" s="87" t="str">
        <f t="shared" si="616"/>
        <v xml:space="preserve"> </v>
      </c>
      <c r="I1254" s="22"/>
      <c r="J1254" s="88" t="str">
        <f t="shared" si="617"/>
        <v xml:space="preserve"> </v>
      </c>
      <c r="K1254" s="89" t="str">
        <f t="shared" si="618"/>
        <v xml:space="preserve"> </v>
      </c>
      <c r="L1254" s="90" t="str">
        <f t="shared" si="619"/>
        <v xml:space="preserve"> </v>
      </c>
      <c r="M1254" s="107"/>
      <c r="N1254" s="108"/>
      <c r="O1254" s="94"/>
      <c r="P1254" s="48"/>
      <c r="Q1254" s="48"/>
      <c r="R1254" s="48"/>
      <c r="S1254" s="48"/>
      <c r="T1254" s="48"/>
      <c r="U1254" s="48"/>
      <c r="V1254" s="48"/>
      <c r="W1254" s="48"/>
      <c r="X1254" s="48"/>
      <c r="Y1254" s="48"/>
      <c r="Z1254" s="48"/>
      <c r="AA1254"/>
      <c r="AB1254"/>
    </row>
    <row r="1255" spans="1:28" ht="17.100000000000001" customHeight="1" x14ac:dyDescent="0.45">
      <c r="A1255" s="291"/>
      <c r="B1255" s="151"/>
      <c r="C1255" s="141">
        <f t="shared" si="620"/>
        <v>6</v>
      </c>
      <c r="D1255" s="19"/>
      <c r="E1255" s="20"/>
      <c r="F1255" s="21"/>
      <c r="G1255" s="22"/>
      <c r="H1255" s="87" t="str">
        <f t="shared" si="616"/>
        <v xml:space="preserve"> </v>
      </c>
      <c r="I1255" s="22"/>
      <c r="J1255" s="88" t="str">
        <f t="shared" si="617"/>
        <v xml:space="preserve"> </v>
      </c>
      <c r="K1255" s="89" t="str">
        <f t="shared" si="618"/>
        <v xml:space="preserve"> </v>
      </c>
      <c r="L1255" s="90" t="str">
        <f t="shared" si="619"/>
        <v xml:space="preserve"> </v>
      </c>
      <c r="M1255" s="107"/>
      <c r="N1255" s="108"/>
      <c r="O1255" s="94"/>
      <c r="P1255" s="48"/>
      <c r="Q1255" s="48"/>
      <c r="R1255" s="48"/>
      <c r="S1255" s="48"/>
      <c r="T1255" s="48"/>
      <c r="U1255" s="48"/>
      <c r="V1255" s="48"/>
      <c r="W1255" s="48"/>
      <c r="X1255" s="48"/>
      <c r="Y1255" s="48"/>
      <c r="Z1255" s="48"/>
      <c r="AA1255"/>
      <c r="AB1255"/>
    </row>
    <row r="1256" spans="1:28" ht="17.100000000000001" customHeight="1" x14ac:dyDescent="0.45">
      <c r="A1256" s="291"/>
      <c r="B1256" s="151"/>
      <c r="C1256" s="141">
        <f t="shared" si="620"/>
        <v>7</v>
      </c>
      <c r="D1256" s="19"/>
      <c r="E1256" s="20"/>
      <c r="F1256" s="21"/>
      <c r="G1256" s="22"/>
      <c r="H1256" s="87" t="str">
        <f t="shared" si="616"/>
        <v xml:space="preserve"> </v>
      </c>
      <c r="I1256" s="22"/>
      <c r="J1256" s="88" t="str">
        <f t="shared" si="617"/>
        <v xml:space="preserve"> </v>
      </c>
      <c r="K1256" s="89" t="str">
        <f t="shared" si="618"/>
        <v xml:space="preserve"> </v>
      </c>
      <c r="L1256" s="90" t="str">
        <f t="shared" si="619"/>
        <v xml:space="preserve"> </v>
      </c>
      <c r="M1256" s="107"/>
      <c r="N1256" s="108"/>
      <c r="O1256" s="94"/>
      <c r="P1256" s="48"/>
      <c r="Q1256" s="48"/>
      <c r="R1256" s="48"/>
      <c r="S1256" s="48"/>
      <c r="T1256" s="48"/>
      <c r="U1256" s="48"/>
      <c r="V1256" s="48"/>
      <c r="W1256" s="48"/>
      <c r="X1256" s="48"/>
      <c r="Y1256" s="48"/>
      <c r="Z1256" s="48"/>
      <c r="AA1256"/>
      <c r="AB1256"/>
    </row>
    <row r="1257" spans="1:28" ht="17.100000000000001" customHeight="1" x14ac:dyDescent="0.45">
      <c r="A1257" s="291"/>
      <c r="B1257" s="151"/>
      <c r="C1257" s="141">
        <f t="shared" si="620"/>
        <v>8</v>
      </c>
      <c r="D1257" s="19"/>
      <c r="E1257" s="20"/>
      <c r="F1257" s="21"/>
      <c r="G1257" s="22"/>
      <c r="H1257" s="87" t="str">
        <f t="shared" si="616"/>
        <v xml:space="preserve"> </v>
      </c>
      <c r="I1257" s="22"/>
      <c r="J1257" s="88" t="str">
        <f t="shared" si="617"/>
        <v xml:space="preserve"> </v>
      </c>
      <c r="K1257" s="89" t="str">
        <f t="shared" si="618"/>
        <v xml:space="preserve"> </v>
      </c>
      <c r="L1257" s="90" t="str">
        <f t="shared" si="619"/>
        <v xml:space="preserve"> </v>
      </c>
      <c r="M1257" s="107"/>
      <c r="N1257" s="108"/>
      <c r="O1257" s="94"/>
      <c r="P1257" s="48"/>
      <c r="Q1257" s="48"/>
      <c r="R1257" s="48"/>
      <c r="S1257" s="48"/>
      <c r="T1257" s="48"/>
      <c r="U1257" s="48"/>
      <c r="V1257" s="48"/>
      <c r="W1257" s="48"/>
      <c r="X1257" s="48"/>
      <c r="Y1257" s="48"/>
      <c r="Z1257" s="48"/>
      <c r="AA1257"/>
      <c r="AB1257"/>
    </row>
    <row r="1258" spans="1:28" ht="17.100000000000001" customHeight="1" x14ac:dyDescent="0.45">
      <c r="A1258" s="291"/>
      <c r="B1258" s="151"/>
      <c r="C1258" s="141">
        <f t="shared" si="620"/>
        <v>9</v>
      </c>
      <c r="D1258" s="19"/>
      <c r="E1258" s="20"/>
      <c r="F1258" s="21"/>
      <c r="G1258" s="22"/>
      <c r="H1258" s="87" t="str">
        <f t="shared" si="616"/>
        <v xml:space="preserve"> </v>
      </c>
      <c r="I1258" s="22"/>
      <c r="J1258" s="88" t="str">
        <f t="shared" si="617"/>
        <v xml:space="preserve"> </v>
      </c>
      <c r="K1258" s="89" t="str">
        <f t="shared" si="618"/>
        <v xml:space="preserve"> </v>
      </c>
      <c r="L1258" s="90" t="str">
        <f t="shared" si="619"/>
        <v xml:space="preserve"> </v>
      </c>
      <c r="M1258" s="107"/>
      <c r="N1258" s="108"/>
      <c r="O1258" s="94"/>
      <c r="P1258" s="48"/>
      <c r="Q1258" s="48"/>
      <c r="R1258" s="48"/>
      <c r="S1258" s="48"/>
    </row>
    <row r="1259" spans="1:28" ht="17.100000000000001" customHeight="1" thickBot="1" x14ac:dyDescent="0.5">
      <c r="A1259" s="292"/>
      <c r="B1259" s="152"/>
      <c r="C1259" s="142">
        <f t="shared" si="620"/>
        <v>10</v>
      </c>
      <c r="D1259" s="23"/>
      <c r="E1259" s="24"/>
      <c r="F1259" s="102"/>
      <c r="G1259" s="25"/>
      <c r="H1259" s="109" t="str">
        <f t="shared" si="616"/>
        <v xml:space="preserve"> </v>
      </c>
      <c r="I1259" s="25"/>
      <c r="J1259" s="110" t="str">
        <f t="shared" si="617"/>
        <v xml:space="preserve"> </v>
      </c>
      <c r="K1259" s="95" t="str">
        <f t="shared" si="618"/>
        <v xml:space="preserve"> </v>
      </c>
      <c r="L1259" s="111" t="str">
        <f t="shared" si="619"/>
        <v xml:space="preserve"> </v>
      </c>
      <c r="M1259" s="96"/>
      <c r="N1259" s="97"/>
      <c r="O1259" s="98"/>
      <c r="P1259" s="48"/>
      <c r="Q1259" s="48"/>
      <c r="R1259" s="48"/>
      <c r="S1259" s="48"/>
    </row>
    <row r="1260" spans="1:28" ht="55.9" thickBot="1" x14ac:dyDescent="0.5">
      <c r="A1260" s="112" t="s">
        <v>65</v>
      </c>
      <c r="B1260" s="113" t="s">
        <v>112</v>
      </c>
      <c r="C1260" s="114" t="s">
        <v>79</v>
      </c>
      <c r="D1260" s="114" t="s">
        <v>107</v>
      </c>
      <c r="E1260" s="114" t="s">
        <v>211</v>
      </c>
      <c r="F1260" s="114" t="s">
        <v>81</v>
      </c>
      <c r="G1260" s="114" t="s">
        <v>32</v>
      </c>
      <c r="H1260" s="114" t="s">
        <v>68</v>
      </c>
      <c r="I1260" s="114" t="s">
        <v>44</v>
      </c>
      <c r="J1260" s="114" t="s">
        <v>33</v>
      </c>
      <c r="K1260" s="114" t="s">
        <v>34</v>
      </c>
      <c r="L1260" s="114" t="s">
        <v>228</v>
      </c>
      <c r="M1260" s="114" t="s">
        <v>229</v>
      </c>
      <c r="N1260" s="114" t="s">
        <v>80</v>
      </c>
      <c r="O1260" s="115" t="s">
        <v>69</v>
      </c>
      <c r="P1260" s="48"/>
    </row>
    <row r="1261" spans="1:28" ht="21" customHeight="1" x14ac:dyDescent="0.5">
      <c r="A1261" s="49">
        <f>A1248+1</f>
        <v>97</v>
      </c>
      <c r="B1261" s="181"/>
      <c r="C1261" s="174"/>
      <c r="D1261" s="50" t="str">
        <f>IF(ISBLANK(C1261)," ",C1261/$K$8)</f>
        <v xml:space="preserve"> </v>
      </c>
      <c r="E1261" s="17"/>
      <c r="F1261" s="51" t="str">
        <f>IF((SUM(L1263:L1272))&gt;0,SUM(L1263:L1272)," ")</f>
        <v xml:space="preserve"> </v>
      </c>
      <c r="G1261" s="17"/>
      <c r="H1261" s="17"/>
      <c r="I1261" s="17"/>
      <c r="J1261" s="17"/>
      <c r="K1261" s="18"/>
      <c r="L1261" s="18"/>
      <c r="M1261" s="52" t="str">
        <f>IF(ISBLANK(C1261)," ",IF(SUM(D1263:E1272)+SUM(G1261:H1261)+SUM(J1261:L1261)&gt;(D1261*$K$8*$G$8),(D1261*$K$8*$G$8),SUM(D1263:E1272)+SUM(G1261:H1261)+SUM(J1261:L1261)))</f>
        <v xml:space="preserve"> </v>
      </c>
      <c r="N1261" s="26"/>
      <c r="O1261" s="99" t="str">
        <f>IF(ISBLANK(N1261)," ",IF(M1261="0,00","0,00",MIN(IF(SUM(750/$O$8*M1261)&gt;750,750,SUM(750/$O$8*M1261)),N1261)))</f>
        <v xml:space="preserve"> </v>
      </c>
      <c r="P1261" s="53"/>
    </row>
    <row r="1262" spans="1:28" ht="86.1" customHeight="1" x14ac:dyDescent="0.45">
      <c r="A1262" s="296" t="s">
        <v>109</v>
      </c>
      <c r="B1262" s="146" t="s">
        <v>113</v>
      </c>
      <c r="C1262" s="54" t="s">
        <v>115</v>
      </c>
      <c r="D1262" s="55" t="s">
        <v>201</v>
      </c>
      <c r="E1262" s="55" t="s">
        <v>31</v>
      </c>
      <c r="F1262" s="55" t="s">
        <v>35</v>
      </c>
      <c r="G1262" s="55" t="s">
        <v>110</v>
      </c>
      <c r="H1262" s="55" t="s">
        <v>43</v>
      </c>
      <c r="I1262" s="55" t="s">
        <v>82</v>
      </c>
      <c r="J1262" s="55" t="s">
        <v>83</v>
      </c>
      <c r="K1262" s="56" t="s">
        <v>84</v>
      </c>
      <c r="L1262" s="187" t="s">
        <v>229</v>
      </c>
      <c r="M1262" s="298" t="s">
        <v>66</v>
      </c>
      <c r="N1262" s="299"/>
      <c r="O1262" s="300"/>
      <c r="P1262" s="48"/>
    </row>
    <row r="1263" spans="1:28" ht="17.100000000000001" customHeight="1" x14ac:dyDescent="0.45">
      <c r="A1263" s="296"/>
      <c r="B1263" s="151"/>
      <c r="C1263" s="139">
        <v>1</v>
      </c>
      <c r="D1263" s="19"/>
      <c r="E1263" s="20"/>
      <c r="F1263" s="21"/>
      <c r="G1263" s="22"/>
      <c r="H1263" s="57" t="str">
        <f>IF(ISBLANK(G1263)," ",(G1263+1))</f>
        <v xml:space="preserve"> </v>
      </c>
      <c r="I1263" s="22"/>
      <c r="J1263" s="58" t="str">
        <f>IF(ISBLANK(I1263)," ",DATEDIF(G1263,I1263,"d"))</f>
        <v xml:space="preserve"> </v>
      </c>
      <c r="K1263" s="59" t="str">
        <f>IF(ISBLANK(G1263)," ",(H1263+29))</f>
        <v xml:space="preserve"> </v>
      </c>
      <c r="L1263" s="60" t="str">
        <f>IF(ISBLANK(D1263),IF(ISBLANK(E1263)," ",D1263+E1263),D1263+E1263)</f>
        <v xml:space="preserve"> </v>
      </c>
      <c r="M1263" s="61"/>
      <c r="N1263" s="62"/>
      <c r="O1263" s="63"/>
      <c r="P1263" s="48"/>
      <c r="Q1263" s="48"/>
      <c r="R1263" s="48"/>
      <c r="S1263" s="48"/>
      <c r="T1263" s="48"/>
      <c r="U1263" s="48"/>
      <c r="V1263" s="48"/>
      <c r="W1263" s="48"/>
      <c r="X1263" s="48"/>
      <c r="Y1263" s="48"/>
      <c r="Z1263" s="48"/>
      <c r="AA1263"/>
      <c r="AB1263"/>
    </row>
    <row r="1264" spans="1:28" ht="17.100000000000001" customHeight="1" x14ac:dyDescent="0.45">
      <c r="A1264" s="296"/>
      <c r="B1264" s="151"/>
      <c r="C1264" s="139">
        <f t="shared" ref="C1264:C1272" si="621">C1263+1</f>
        <v>2</v>
      </c>
      <c r="D1264" s="19"/>
      <c r="E1264" s="20"/>
      <c r="F1264" s="21"/>
      <c r="G1264" s="22"/>
      <c r="H1264" s="57" t="str">
        <f t="shared" ref="H1264:H1272" si="622">IF(ISBLANK(G1264)," ",(G1264+1))</f>
        <v xml:space="preserve"> </v>
      </c>
      <c r="I1264" s="22"/>
      <c r="J1264" s="58" t="str">
        <f t="shared" ref="J1264:J1272" si="623">IF(ISBLANK(I1264)," ",DATEDIF(G1264,I1264,"d"))</f>
        <v xml:space="preserve"> </v>
      </c>
      <c r="K1264" s="59" t="str">
        <f>IF(ISBLANK(G1264)," ",(H1264+29))</f>
        <v xml:space="preserve"> </v>
      </c>
      <c r="L1264" s="60" t="str">
        <f t="shared" ref="L1264:L1272" si="624">IF(ISBLANK(D1264),IF(ISBLANK(E1264)," ",D1264+E1264),D1264+E1264)</f>
        <v xml:space="preserve"> </v>
      </c>
      <c r="M1264" s="100"/>
      <c r="N1264" s="101"/>
      <c r="O1264" s="64"/>
      <c r="P1264" s="48"/>
      <c r="Q1264" s="48"/>
      <c r="R1264" s="48"/>
      <c r="S1264" s="48"/>
      <c r="T1264" s="48"/>
      <c r="U1264" s="48"/>
      <c r="V1264" s="48"/>
      <c r="W1264" s="48"/>
      <c r="X1264" s="48"/>
      <c r="Y1264" s="48"/>
      <c r="Z1264" s="48"/>
      <c r="AA1264"/>
      <c r="AB1264"/>
    </row>
    <row r="1265" spans="1:28" ht="17.100000000000001" customHeight="1" x14ac:dyDescent="0.45">
      <c r="A1265" s="296"/>
      <c r="B1265" s="151"/>
      <c r="C1265" s="139">
        <f t="shared" si="621"/>
        <v>3</v>
      </c>
      <c r="D1265" s="19"/>
      <c r="E1265" s="20"/>
      <c r="F1265" s="21"/>
      <c r="G1265" s="116"/>
      <c r="H1265" s="57" t="str">
        <f t="shared" si="622"/>
        <v xml:space="preserve"> </v>
      </c>
      <c r="I1265" s="22"/>
      <c r="J1265" s="58" t="str">
        <f t="shared" si="623"/>
        <v xml:space="preserve"> </v>
      </c>
      <c r="K1265" s="59" t="str">
        <f t="shared" ref="K1265" si="625">IF(ISBLANK(G1265)," ",(H1265+29))</f>
        <v xml:space="preserve"> </v>
      </c>
      <c r="L1265" s="60" t="str">
        <f t="shared" si="624"/>
        <v xml:space="preserve"> </v>
      </c>
      <c r="M1265" s="100"/>
      <c r="N1265" s="101"/>
      <c r="O1265" s="64"/>
      <c r="P1265" s="48"/>
      <c r="Q1265" s="48"/>
      <c r="R1265" s="48"/>
      <c r="S1265" s="48"/>
      <c r="T1265" s="48"/>
      <c r="U1265" s="48"/>
      <c r="V1265" s="48"/>
      <c r="W1265" s="48"/>
      <c r="X1265" s="48"/>
      <c r="Y1265" s="48"/>
      <c r="Z1265" s="48"/>
      <c r="AA1265"/>
      <c r="AB1265"/>
    </row>
    <row r="1266" spans="1:28" ht="17.100000000000001" customHeight="1" x14ac:dyDescent="0.45">
      <c r="A1266" s="296"/>
      <c r="B1266" s="151"/>
      <c r="C1266" s="139">
        <f t="shared" si="621"/>
        <v>4</v>
      </c>
      <c r="D1266" s="19"/>
      <c r="E1266" s="20"/>
      <c r="F1266" s="21"/>
      <c r="G1266" s="22"/>
      <c r="H1266" s="57" t="str">
        <f t="shared" si="622"/>
        <v xml:space="preserve"> </v>
      </c>
      <c r="I1266" s="22"/>
      <c r="J1266" s="58" t="str">
        <f t="shared" si="623"/>
        <v xml:space="preserve"> </v>
      </c>
      <c r="K1266" s="59" t="str">
        <f>IF(ISBLANK(G1266)," ",(H1266+29))</f>
        <v xml:space="preserve"> </v>
      </c>
      <c r="L1266" s="60" t="str">
        <f t="shared" si="624"/>
        <v xml:space="preserve"> </v>
      </c>
      <c r="M1266" s="100"/>
      <c r="N1266" s="101"/>
      <c r="O1266" s="64"/>
      <c r="P1266" s="48"/>
      <c r="Q1266" s="48"/>
      <c r="R1266" s="48"/>
      <c r="S1266" s="48"/>
      <c r="T1266" s="48"/>
      <c r="U1266" s="48"/>
      <c r="V1266" s="48"/>
      <c r="W1266" s="48"/>
      <c r="X1266" s="48"/>
      <c r="Y1266" s="48"/>
      <c r="Z1266" s="48"/>
      <c r="AA1266"/>
      <c r="AB1266"/>
    </row>
    <row r="1267" spans="1:28" ht="17.100000000000001" customHeight="1" x14ac:dyDescent="0.45">
      <c r="A1267" s="296"/>
      <c r="B1267" s="151"/>
      <c r="C1267" s="139">
        <f t="shared" si="621"/>
        <v>5</v>
      </c>
      <c r="D1267" s="19"/>
      <c r="E1267" s="20"/>
      <c r="F1267" s="21"/>
      <c r="G1267" s="22"/>
      <c r="H1267" s="57" t="str">
        <f t="shared" si="622"/>
        <v xml:space="preserve"> </v>
      </c>
      <c r="I1267" s="22"/>
      <c r="J1267" s="58" t="str">
        <f t="shared" si="623"/>
        <v xml:space="preserve"> </v>
      </c>
      <c r="K1267" s="59" t="str">
        <f t="shared" ref="K1267:K1272" si="626">IF(ISBLANK(G1267)," ",(H1267+29))</f>
        <v xml:space="preserve"> </v>
      </c>
      <c r="L1267" s="60" t="str">
        <f t="shared" si="624"/>
        <v xml:space="preserve"> </v>
      </c>
      <c r="M1267" s="100"/>
      <c r="N1267" s="101"/>
      <c r="O1267" s="64"/>
      <c r="P1267" s="48"/>
      <c r="Q1267" s="48"/>
      <c r="R1267" s="48"/>
      <c r="S1267" s="48"/>
      <c r="T1267" s="48"/>
      <c r="U1267" s="48"/>
      <c r="V1267" s="48"/>
      <c r="W1267" s="48"/>
      <c r="X1267" s="48"/>
      <c r="Y1267" s="48"/>
      <c r="Z1267" s="48"/>
      <c r="AA1267"/>
      <c r="AB1267"/>
    </row>
    <row r="1268" spans="1:28" ht="17.100000000000001" customHeight="1" x14ac:dyDescent="0.45">
      <c r="A1268" s="296"/>
      <c r="B1268" s="151"/>
      <c r="C1268" s="139">
        <f t="shared" si="621"/>
        <v>6</v>
      </c>
      <c r="D1268" s="19"/>
      <c r="E1268" s="20"/>
      <c r="F1268" s="21"/>
      <c r="G1268" s="22"/>
      <c r="H1268" s="57" t="str">
        <f t="shared" si="622"/>
        <v xml:space="preserve"> </v>
      </c>
      <c r="I1268" s="22"/>
      <c r="J1268" s="58" t="str">
        <f t="shared" si="623"/>
        <v xml:space="preserve"> </v>
      </c>
      <c r="K1268" s="59" t="str">
        <f t="shared" si="626"/>
        <v xml:space="preserve"> </v>
      </c>
      <c r="L1268" s="60" t="str">
        <f t="shared" si="624"/>
        <v xml:space="preserve"> </v>
      </c>
      <c r="M1268" s="100"/>
      <c r="N1268" s="101"/>
      <c r="O1268" s="64"/>
      <c r="P1268" s="48"/>
      <c r="Q1268" s="48"/>
      <c r="R1268" s="48"/>
      <c r="S1268" s="48"/>
      <c r="T1268" s="48"/>
      <c r="U1268" s="48"/>
      <c r="V1268" s="48"/>
      <c r="W1268" s="48"/>
      <c r="X1268" s="48"/>
      <c r="Y1268" s="48"/>
      <c r="Z1268" s="48"/>
      <c r="AA1268"/>
      <c r="AB1268"/>
    </row>
    <row r="1269" spans="1:28" ht="17.100000000000001" customHeight="1" x14ac:dyDescent="0.45">
      <c r="A1269" s="296"/>
      <c r="B1269" s="151"/>
      <c r="C1269" s="139">
        <f t="shared" si="621"/>
        <v>7</v>
      </c>
      <c r="D1269" s="19"/>
      <c r="E1269" s="20"/>
      <c r="F1269" s="21"/>
      <c r="G1269" s="22"/>
      <c r="H1269" s="57" t="str">
        <f t="shared" si="622"/>
        <v xml:space="preserve"> </v>
      </c>
      <c r="I1269" s="22"/>
      <c r="J1269" s="58" t="str">
        <f t="shared" si="623"/>
        <v xml:space="preserve"> </v>
      </c>
      <c r="K1269" s="59" t="str">
        <f t="shared" si="626"/>
        <v xml:space="preserve"> </v>
      </c>
      <c r="L1269" s="60" t="str">
        <f t="shared" si="624"/>
        <v xml:space="preserve"> </v>
      </c>
      <c r="M1269" s="100"/>
      <c r="N1269" s="101"/>
      <c r="O1269" s="64"/>
      <c r="P1269" s="48"/>
      <c r="Q1269" s="48"/>
      <c r="R1269" s="48"/>
      <c r="S1269" s="48"/>
      <c r="T1269" s="48"/>
      <c r="U1269" s="48"/>
      <c r="V1269" s="48"/>
      <c r="W1269" s="48"/>
      <c r="X1269" s="48"/>
      <c r="Y1269" s="48"/>
      <c r="Z1269" s="48"/>
      <c r="AA1269"/>
      <c r="AB1269"/>
    </row>
    <row r="1270" spans="1:28" ht="17.100000000000001" customHeight="1" x14ac:dyDescent="0.45">
      <c r="A1270" s="296"/>
      <c r="B1270" s="151"/>
      <c r="C1270" s="139">
        <f t="shared" si="621"/>
        <v>8</v>
      </c>
      <c r="D1270" s="19"/>
      <c r="E1270" s="20"/>
      <c r="F1270" s="21"/>
      <c r="G1270" s="22"/>
      <c r="H1270" s="57" t="str">
        <f t="shared" si="622"/>
        <v xml:space="preserve"> </v>
      </c>
      <c r="I1270" s="22"/>
      <c r="J1270" s="58" t="str">
        <f t="shared" si="623"/>
        <v xml:space="preserve"> </v>
      </c>
      <c r="K1270" s="59" t="str">
        <f t="shared" si="626"/>
        <v xml:space="preserve"> </v>
      </c>
      <c r="L1270" s="60" t="str">
        <f t="shared" si="624"/>
        <v xml:space="preserve"> </v>
      </c>
      <c r="M1270" s="100"/>
      <c r="N1270" s="101"/>
      <c r="O1270" s="64"/>
      <c r="P1270" s="48"/>
      <c r="Q1270" s="48"/>
      <c r="R1270" s="48"/>
      <c r="S1270" s="48"/>
      <c r="T1270" s="48"/>
      <c r="U1270" s="48"/>
      <c r="V1270" s="48"/>
      <c r="W1270" s="48"/>
      <c r="X1270" s="48"/>
      <c r="Y1270" s="48"/>
      <c r="Z1270" s="48"/>
      <c r="AA1270"/>
      <c r="AB1270"/>
    </row>
    <row r="1271" spans="1:28" ht="17.100000000000001" customHeight="1" x14ac:dyDescent="0.45">
      <c r="A1271" s="296"/>
      <c r="B1271" s="151"/>
      <c r="C1271" s="139">
        <f t="shared" si="621"/>
        <v>9</v>
      </c>
      <c r="D1271" s="19"/>
      <c r="E1271" s="20"/>
      <c r="F1271" s="21"/>
      <c r="G1271" s="22"/>
      <c r="H1271" s="57" t="str">
        <f t="shared" si="622"/>
        <v xml:space="preserve"> </v>
      </c>
      <c r="I1271" s="22"/>
      <c r="J1271" s="58" t="str">
        <f t="shared" si="623"/>
        <v xml:space="preserve"> </v>
      </c>
      <c r="K1271" s="59" t="str">
        <f t="shared" si="626"/>
        <v xml:space="preserve"> </v>
      </c>
      <c r="L1271" s="60" t="str">
        <f t="shared" si="624"/>
        <v xml:space="preserve"> </v>
      </c>
      <c r="M1271" s="100"/>
      <c r="N1271" s="101"/>
      <c r="O1271" s="64"/>
      <c r="P1271" s="48"/>
      <c r="Q1271" s="48"/>
      <c r="R1271" s="48"/>
      <c r="S1271" s="48"/>
    </row>
    <row r="1272" spans="1:28" ht="17.100000000000001" customHeight="1" thickBot="1" x14ac:dyDescent="0.5">
      <c r="A1272" s="297"/>
      <c r="B1272" s="152"/>
      <c r="C1272" s="140">
        <f t="shared" si="621"/>
        <v>10</v>
      </c>
      <c r="D1272" s="23"/>
      <c r="E1272" s="24"/>
      <c r="F1272" s="102"/>
      <c r="G1272" s="25"/>
      <c r="H1272" s="103" t="str">
        <f t="shared" si="622"/>
        <v xml:space="preserve"> </v>
      </c>
      <c r="I1272" s="25"/>
      <c r="J1272" s="104" t="str">
        <f t="shared" si="623"/>
        <v xml:space="preserve"> </v>
      </c>
      <c r="K1272" s="65" t="str">
        <f t="shared" si="626"/>
        <v xml:space="preserve"> </v>
      </c>
      <c r="L1272" s="105" t="str">
        <f t="shared" si="624"/>
        <v xml:space="preserve"> </v>
      </c>
      <c r="M1272" s="66"/>
      <c r="N1272" s="67"/>
      <c r="O1272" s="68"/>
      <c r="P1272" s="48"/>
      <c r="Q1272" s="48"/>
      <c r="R1272" s="48"/>
      <c r="S1272" s="48"/>
    </row>
    <row r="1273" spans="1:28" ht="55.9" thickBot="1" x14ac:dyDescent="0.5">
      <c r="A1273" s="112" t="s">
        <v>65</v>
      </c>
      <c r="B1273" s="113" t="s">
        <v>112</v>
      </c>
      <c r="C1273" s="114" t="s">
        <v>79</v>
      </c>
      <c r="D1273" s="114" t="s">
        <v>107</v>
      </c>
      <c r="E1273" s="114" t="s">
        <v>211</v>
      </c>
      <c r="F1273" s="114" t="s">
        <v>81</v>
      </c>
      <c r="G1273" s="114" t="s">
        <v>32</v>
      </c>
      <c r="H1273" s="114" t="s">
        <v>68</v>
      </c>
      <c r="I1273" s="114" t="s">
        <v>44</v>
      </c>
      <c r="J1273" s="114" t="s">
        <v>33</v>
      </c>
      <c r="K1273" s="114" t="s">
        <v>34</v>
      </c>
      <c r="L1273" s="114" t="s">
        <v>228</v>
      </c>
      <c r="M1273" s="114" t="s">
        <v>229</v>
      </c>
      <c r="N1273" s="114" t="s">
        <v>80</v>
      </c>
      <c r="O1273" s="115" t="s">
        <v>69</v>
      </c>
      <c r="P1273" s="48"/>
    </row>
    <row r="1274" spans="1:28" ht="21" customHeight="1" x14ac:dyDescent="0.5">
      <c r="A1274" s="81">
        <f>A1261+1</f>
        <v>98</v>
      </c>
      <c r="B1274" s="181"/>
      <c r="C1274" s="174"/>
      <c r="D1274" s="85" t="str">
        <f t="shared" ref="D1274" si="627">IF(ISBLANK(C1274)," ",C1274/$K$8)</f>
        <v xml:space="preserve"> </v>
      </c>
      <c r="E1274" s="17"/>
      <c r="F1274" s="86" t="str">
        <f t="shared" ref="F1274" si="628">IF((SUM(L1276:L1285))&gt;0,SUM(L1276:L1285)," ")</f>
        <v xml:space="preserve"> </v>
      </c>
      <c r="G1274" s="17"/>
      <c r="H1274" s="17"/>
      <c r="I1274" s="17"/>
      <c r="J1274" s="17"/>
      <c r="K1274" s="18"/>
      <c r="L1274" s="18"/>
      <c r="M1274" s="52" t="str">
        <f>IF(ISBLANK(C1274)," ",IF(SUM(D1276:E1285)+SUM(G1274:H1274)+SUM(J1274:L1274)&gt;(D1274*$K$8*$G$8),(D1274*$K$8*$G$8),SUM(D1276:E1285)+SUM(G1274:H1274)+SUM(J1274:L1274)))</f>
        <v xml:space="preserve"> </v>
      </c>
      <c r="N1274" s="26"/>
      <c r="O1274" s="106" t="str">
        <f>IF(ISBLANK(N1274)," ",IF(M1274="0,00","0,00",MIN(IF(SUM(750/$O$8*M1274)&gt;750,750,SUM(750/$O$8*M1274)),N1274)))</f>
        <v xml:space="preserve"> </v>
      </c>
      <c r="P1274" s="53"/>
    </row>
    <row r="1275" spans="1:28" ht="86.1" customHeight="1" x14ac:dyDescent="0.45">
      <c r="A1275" s="291" t="s">
        <v>109</v>
      </c>
      <c r="B1275" s="120" t="s">
        <v>113</v>
      </c>
      <c r="C1275" s="82" t="s">
        <v>115</v>
      </c>
      <c r="D1275" s="83" t="s">
        <v>201</v>
      </c>
      <c r="E1275" s="83" t="s">
        <v>31</v>
      </c>
      <c r="F1275" s="83" t="s">
        <v>35</v>
      </c>
      <c r="G1275" s="83" t="s">
        <v>110</v>
      </c>
      <c r="H1275" s="83" t="s">
        <v>43</v>
      </c>
      <c r="I1275" s="83" t="s">
        <v>82</v>
      </c>
      <c r="J1275" s="83" t="s">
        <v>83</v>
      </c>
      <c r="K1275" s="84" t="s">
        <v>84</v>
      </c>
      <c r="L1275" s="188" t="s">
        <v>229</v>
      </c>
      <c r="M1275" s="293" t="s">
        <v>66</v>
      </c>
      <c r="N1275" s="294"/>
      <c r="O1275" s="295"/>
      <c r="P1275" s="48"/>
    </row>
    <row r="1276" spans="1:28" ht="17.100000000000001" customHeight="1" x14ac:dyDescent="0.45">
      <c r="A1276" s="291"/>
      <c r="B1276" s="151"/>
      <c r="C1276" s="141">
        <v>1</v>
      </c>
      <c r="D1276" s="19"/>
      <c r="E1276" s="20"/>
      <c r="F1276" s="21"/>
      <c r="G1276" s="22"/>
      <c r="H1276" s="87" t="str">
        <f t="shared" ref="H1276:H1285" si="629">IF(ISBLANK(G1276)," ",(G1276+1))</f>
        <v xml:space="preserve"> </v>
      </c>
      <c r="I1276" s="22"/>
      <c r="J1276" s="88" t="str">
        <f t="shared" ref="J1276:J1285" si="630">IF(ISBLANK(I1276)," ",DATEDIF(G1276,I1276,"d"))</f>
        <v xml:space="preserve"> </v>
      </c>
      <c r="K1276" s="89" t="str">
        <f t="shared" ref="K1276:K1285" si="631">IF(ISBLANK(G1276)," ",(H1276+29))</f>
        <v xml:space="preserve"> </v>
      </c>
      <c r="L1276" s="90" t="str">
        <f t="shared" ref="L1276:L1285" si="632">IF(ISBLANK(D1276),IF(ISBLANK(E1276)," ",D1276+E1276),D1276+E1276)</f>
        <v xml:space="preserve"> </v>
      </c>
      <c r="M1276" s="91"/>
      <c r="N1276" s="92"/>
      <c r="O1276" s="93"/>
      <c r="P1276" s="48"/>
      <c r="Q1276" s="48"/>
      <c r="R1276" s="48"/>
      <c r="S1276" s="48"/>
      <c r="T1276" s="48"/>
      <c r="U1276" s="48"/>
      <c r="V1276" s="48"/>
      <c r="W1276" s="48"/>
      <c r="X1276" s="48"/>
      <c r="Y1276" s="48"/>
      <c r="Z1276" s="48"/>
      <c r="AA1276"/>
      <c r="AB1276"/>
    </row>
    <row r="1277" spans="1:28" ht="17.100000000000001" customHeight="1" x14ac:dyDescent="0.45">
      <c r="A1277" s="291"/>
      <c r="B1277" s="151"/>
      <c r="C1277" s="141">
        <f t="shared" ref="C1277:C1285" si="633">C1276+1</f>
        <v>2</v>
      </c>
      <c r="D1277" s="19"/>
      <c r="E1277" s="20"/>
      <c r="F1277" s="21"/>
      <c r="G1277" s="22"/>
      <c r="H1277" s="87" t="str">
        <f t="shared" si="629"/>
        <v xml:space="preserve"> </v>
      </c>
      <c r="I1277" s="22"/>
      <c r="J1277" s="88" t="str">
        <f t="shared" si="630"/>
        <v xml:space="preserve"> </v>
      </c>
      <c r="K1277" s="89" t="str">
        <f t="shared" si="631"/>
        <v xml:space="preserve"> </v>
      </c>
      <c r="L1277" s="90" t="str">
        <f t="shared" si="632"/>
        <v xml:space="preserve"> </v>
      </c>
      <c r="M1277" s="107"/>
      <c r="N1277" s="108"/>
      <c r="O1277" s="94"/>
      <c r="P1277" s="48"/>
      <c r="Q1277" s="48"/>
      <c r="R1277" s="48"/>
      <c r="S1277" s="48"/>
      <c r="T1277" s="48"/>
      <c r="U1277" s="48"/>
      <c r="V1277" s="48"/>
      <c r="W1277" s="48"/>
      <c r="X1277" s="48"/>
      <c r="Y1277" s="48"/>
      <c r="Z1277" s="48"/>
      <c r="AA1277"/>
      <c r="AB1277"/>
    </row>
    <row r="1278" spans="1:28" ht="17.100000000000001" customHeight="1" x14ac:dyDescent="0.45">
      <c r="A1278" s="291"/>
      <c r="B1278" s="151"/>
      <c r="C1278" s="141">
        <f t="shared" si="633"/>
        <v>3</v>
      </c>
      <c r="D1278" s="19"/>
      <c r="E1278" s="20"/>
      <c r="F1278" s="21"/>
      <c r="G1278" s="22"/>
      <c r="H1278" s="87" t="str">
        <f t="shared" si="629"/>
        <v xml:space="preserve"> </v>
      </c>
      <c r="I1278" s="22"/>
      <c r="J1278" s="88" t="str">
        <f t="shared" si="630"/>
        <v xml:space="preserve"> </v>
      </c>
      <c r="K1278" s="89" t="str">
        <f t="shared" si="631"/>
        <v xml:space="preserve"> </v>
      </c>
      <c r="L1278" s="90" t="str">
        <f t="shared" si="632"/>
        <v xml:space="preserve"> </v>
      </c>
      <c r="M1278" s="107"/>
      <c r="N1278" s="108"/>
      <c r="O1278" s="94"/>
      <c r="P1278" s="48"/>
      <c r="Q1278" s="48"/>
      <c r="R1278" s="48"/>
      <c r="S1278" s="48"/>
      <c r="T1278" s="48"/>
      <c r="U1278" s="48"/>
      <c r="V1278" s="48"/>
      <c r="W1278" s="48"/>
      <c r="X1278" s="48"/>
      <c r="Y1278" s="48"/>
      <c r="Z1278" s="48"/>
      <c r="AA1278"/>
      <c r="AB1278"/>
    </row>
    <row r="1279" spans="1:28" ht="17.100000000000001" customHeight="1" x14ac:dyDescent="0.45">
      <c r="A1279" s="291"/>
      <c r="B1279" s="151"/>
      <c r="C1279" s="141">
        <f t="shared" si="633"/>
        <v>4</v>
      </c>
      <c r="D1279" s="19"/>
      <c r="E1279" s="20"/>
      <c r="F1279" s="21"/>
      <c r="G1279" s="22"/>
      <c r="H1279" s="87" t="str">
        <f t="shared" si="629"/>
        <v xml:space="preserve"> </v>
      </c>
      <c r="I1279" s="22"/>
      <c r="J1279" s="88" t="str">
        <f t="shared" si="630"/>
        <v xml:space="preserve"> </v>
      </c>
      <c r="K1279" s="89" t="str">
        <f t="shared" si="631"/>
        <v xml:space="preserve"> </v>
      </c>
      <c r="L1279" s="90" t="str">
        <f t="shared" si="632"/>
        <v xml:space="preserve"> </v>
      </c>
      <c r="M1279" s="107"/>
      <c r="N1279" s="108"/>
      <c r="O1279" s="94"/>
      <c r="P1279" s="48"/>
      <c r="Q1279" s="48"/>
      <c r="R1279" s="48"/>
      <c r="S1279" s="48"/>
      <c r="T1279" s="48"/>
      <c r="U1279" s="48"/>
      <c r="V1279" s="48"/>
      <c r="W1279" s="48"/>
      <c r="X1279" s="48"/>
      <c r="Y1279" s="48"/>
      <c r="Z1279" s="48"/>
      <c r="AA1279"/>
      <c r="AB1279"/>
    </row>
    <row r="1280" spans="1:28" ht="17.100000000000001" customHeight="1" x14ac:dyDescent="0.45">
      <c r="A1280" s="291"/>
      <c r="B1280" s="151"/>
      <c r="C1280" s="141">
        <f t="shared" si="633"/>
        <v>5</v>
      </c>
      <c r="D1280" s="19"/>
      <c r="E1280" s="20"/>
      <c r="F1280" s="21"/>
      <c r="G1280" s="22"/>
      <c r="H1280" s="87" t="str">
        <f t="shared" si="629"/>
        <v xml:space="preserve"> </v>
      </c>
      <c r="I1280" s="22"/>
      <c r="J1280" s="88" t="str">
        <f t="shared" si="630"/>
        <v xml:space="preserve"> </v>
      </c>
      <c r="K1280" s="89" t="str">
        <f t="shared" si="631"/>
        <v xml:space="preserve"> </v>
      </c>
      <c r="L1280" s="90" t="str">
        <f t="shared" si="632"/>
        <v xml:space="preserve"> </v>
      </c>
      <c r="M1280" s="107"/>
      <c r="N1280" s="108"/>
      <c r="O1280" s="94"/>
      <c r="P1280" s="48"/>
      <c r="Q1280" s="48"/>
      <c r="R1280" s="48"/>
      <c r="S1280" s="48"/>
      <c r="T1280" s="48"/>
      <c r="U1280" s="48"/>
      <c r="V1280" s="48"/>
      <c r="W1280" s="48"/>
      <c r="X1280" s="48"/>
      <c r="Y1280" s="48"/>
      <c r="Z1280" s="48"/>
      <c r="AA1280"/>
      <c r="AB1280"/>
    </row>
    <row r="1281" spans="1:28" ht="17.100000000000001" customHeight="1" x14ac:dyDescent="0.45">
      <c r="A1281" s="291"/>
      <c r="B1281" s="151"/>
      <c r="C1281" s="141">
        <f t="shared" si="633"/>
        <v>6</v>
      </c>
      <c r="D1281" s="19"/>
      <c r="E1281" s="20"/>
      <c r="F1281" s="21"/>
      <c r="G1281" s="22"/>
      <c r="H1281" s="87" t="str">
        <f t="shared" si="629"/>
        <v xml:space="preserve"> </v>
      </c>
      <c r="I1281" s="22"/>
      <c r="J1281" s="88" t="str">
        <f t="shared" si="630"/>
        <v xml:space="preserve"> </v>
      </c>
      <c r="K1281" s="89" t="str">
        <f t="shared" si="631"/>
        <v xml:space="preserve"> </v>
      </c>
      <c r="L1281" s="90" t="str">
        <f t="shared" si="632"/>
        <v xml:space="preserve"> </v>
      </c>
      <c r="M1281" s="107"/>
      <c r="N1281" s="108"/>
      <c r="O1281" s="94"/>
      <c r="P1281" s="48"/>
      <c r="Q1281" s="48"/>
      <c r="R1281" s="48"/>
      <c r="S1281" s="48"/>
      <c r="T1281" s="48"/>
      <c r="U1281" s="48"/>
      <c r="V1281" s="48"/>
      <c r="W1281" s="48"/>
      <c r="X1281" s="48"/>
      <c r="Y1281" s="48"/>
      <c r="Z1281" s="48"/>
      <c r="AA1281"/>
      <c r="AB1281"/>
    </row>
    <row r="1282" spans="1:28" ht="17.100000000000001" customHeight="1" x14ac:dyDescent="0.45">
      <c r="A1282" s="291"/>
      <c r="B1282" s="151"/>
      <c r="C1282" s="141">
        <f t="shared" si="633"/>
        <v>7</v>
      </c>
      <c r="D1282" s="19"/>
      <c r="E1282" s="20"/>
      <c r="F1282" s="21"/>
      <c r="G1282" s="22"/>
      <c r="H1282" s="87" t="str">
        <f t="shared" si="629"/>
        <v xml:space="preserve"> </v>
      </c>
      <c r="I1282" s="22"/>
      <c r="J1282" s="88" t="str">
        <f t="shared" si="630"/>
        <v xml:space="preserve"> </v>
      </c>
      <c r="K1282" s="89" t="str">
        <f t="shared" si="631"/>
        <v xml:space="preserve"> </v>
      </c>
      <c r="L1282" s="90" t="str">
        <f t="shared" si="632"/>
        <v xml:space="preserve"> </v>
      </c>
      <c r="M1282" s="107"/>
      <c r="N1282" s="108"/>
      <c r="O1282" s="94"/>
      <c r="P1282" s="48"/>
      <c r="Q1282" s="48"/>
      <c r="R1282" s="48"/>
      <c r="S1282" s="48"/>
      <c r="T1282" s="48"/>
      <c r="U1282" s="48"/>
      <c r="V1282" s="48"/>
      <c r="W1282" s="48"/>
      <c r="X1282" s="48"/>
      <c r="Y1282" s="48"/>
      <c r="Z1282" s="48"/>
      <c r="AA1282"/>
      <c r="AB1282"/>
    </row>
    <row r="1283" spans="1:28" ht="17.100000000000001" customHeight="1" x14ac:dyDescent="0.45">
      <c r="A1283" s="291"/>
      <c r="B1283" s="151"/>
      <c r="C1283" s="141">
        <f t="shared" si="633"/>
        <v>8</v>
      </c>
      <c r="D1283" s="19"/>
      <c r="E1283" s="20"/>
      <c r="F1283" s="21"/>
      <c r="G1283" s="22"/>
      <c r="H1283" s="87" t="str">
        <f t="shared" si="629"/>
        <v xml:space="preserve"> </v>
      </c>
      <c r="I1283" s="22"/>
      <c r="J1283" s="88" t="str">
        <f t="shared" si="630"/>
        <v xml:space="preserve"> </v>
      </c>
      <c r="K1283" s="89" t="str">
        <f t="shared" si="631"/>
        <v xml:space="preserve"> </v>
      </c>
      <c r="L1283" s="90" t="str">
        <f t="shared" si="632"/>
        <v xml:space="preserve"> </v>
      </c>
      <c r="M1283" s="107"/>
      <c r="N1283" s="108"/>
      <c r="O1283" s="94"/>
      <c r="P1283" s="48"/>
      <c r="Q1283" s="48"/>
      <c r="R1283" s="48"/>
      <c r="S1283" s="48"/>
      <c r="T1283" s="48"/>
      <c r="U1283" s="48"/>
      <c r="V1283" s="48"/>
      <c r="W1283" s="48"/>
      <c r="X1283" s="48"/>
      <c r="Y1283" s="48"/>
      <c r="Z1283" s="48"/>
      <c r="AA1283"/>
      <c r="AB1283"/>
    </row>
    <row r="1284" spans="1:28" ht="17.100000000000001" customHeight="1" x14ac:dyDescent="0.45">
      <c r="A1284" s="291"/>
      <c r="B1284" s="151"/>
      <c r="C1284" s="141">
        <f t="shared" si="633"/>
        <v>9</v>
      </c>
      <c r="D1284" s="19"/>
      <c r="E1284" s="20"/>
      <c r="F1284" s="21"/>
      <c r="G1284" s="22"/>
      <c r="H1284" s="87" t="str">
        <f t="shared" si="629"/>
        <v xml:space="preserve"> </v>
      </c>
      <c r="I1284" s="22"/>
      <c r="J1284" s="88" t="str">
        <f t="shared" si="630"/>
        <v xml:space="preserve"> </v>
      </c>
      <c r="K1284" s="89" t="str">
        <f t="shared" si="631"/>
        <v xml:space="preserve"> </v>
      </c>
      <c r="L1284" s="90" t="str">
        <f t="shared" si="632"/>
        <v xml:space="preserve"> </v>
      </c>
      <c r="M1284" s="107"/>
      <c r="N1284" s="108"/>
      <c r="O1284" s="94"/>
      <c r="P1284" s="48"/>
      <c r="Q1284" s="48"/>
      <c r="R1284" s="48"/>
      <c r="S1284" s="48"/>
    </row>
    <row r="1285" spans="1:28" ht="17.100000000000001" customHeight="1" thickBot="1" x14ac:dyDescent="0.5">
      <c r="A1285" s="292"/>
      <c r="B1285" s="152"/>
      <c r="C1285" s="142">
        <f t="shared" si="633"/>
        <v>10</v>
      </c>
      <c r="D1285" s="23"/>
      <c r="E1285" s="24"/>
      <c r="F1285" s="102"/>
      <c r="G1285" s="25"/>
      <c r="H1285" s="109" t="str">
        <f t="shared" si="629"/>
        <v xml:space="preserve"> </v>
      </c>
      <c r="I1285" s="25"/>
      <c r="J1285" s="110" t="str">
        <f t="shared" si="630"/>
        <v xml:space="preserve"> </v>
      </c>
      <c r="K1285" s="95" t="str">
        <f t="shared" si="631"/>
        <v xml:space="preserve"> </v>
      </c>
      <c r="L1285" s="111" t="str">
        <f t="shared" si="632"/>
        <v xml:space="preserve"> </v>
      </c>
      <c r="M1285" s="96"/>
      <c r="N1285" s="97"/>
      <c r="O1285" s="98"/>
      <c r="P1285" s="48"/>
      <c r="Q1285" s="48"/>
      <c r="R1285" s="48"/>
      <c r="S1285" s="48"/>
    </row>
    <row r="1286" spans="1:28" ht="55.9" thickBot="1" x14ac:dyDescent="0.5">
      <c r="A1286" s="112" t="s">
        <v>65</v>
      </c>
      <c r="B1286" s="113" t="s">
        <v>112</v>
      </c>
      <c r="C1286" s="114" t="s">
        <v>79</v>
      </c>
      <c r="D1286" s="114" t="s">
        <v>107</v>
      </c>
      <c r="E1286" s="114" t="s">
        <v>211</v>
      </c>
      <c r="F1286" s="114" t="s">
        <v>81</v>
      </c>
      <c r="G1286" s="114" t="s">
        <v>32</v>
      </c>
      <c r="H1286" s="114" t="s">
        <v>68</v>
      </c>
      <c r="I1286" s="114" t="s">
        <v>44</v>
      </c>
      <c r="J1286" s="114" t="s">
        <v>33</v>
      </c>
      <c r="K1286" s="114" t="s">
        <v>34</v>
      </c>
      <c r="L1286" s="114" t="s">
        <v>228</v>
      </c>
      <c r="M1286" s="114" t="s">
        <v>229</v>
      </c>
      <c r="N1286" s="114" t="s">
        <v>80</v>
      </c>
      <c r="O1286" s="115" t="s">
        <v>69</v>
      </c>
      <c r="P1286" s="48"/>
    </row>
    <row r="1287" spans="1:28" ht="21" customHeight="1" x14ac:dyDescent="0.5">
      <c r="A1287" s="49">
        <f>A1274+1</f>
        <v>99</v>
      </c>
      <c r="B1287" s="181"/>
      <c r="C1287" s="174"/>
      <c r="D1287" s="50" t="str">
        <f>IF(ISBLANK(C1287)," ",C1287/$K$8)</f>
        <v xml:space="preserve"> </v>
      </c>
      <c r="E1287" s="17"/>
      <c r="F1287" s="51" t="str">
        <f>IF((SUM(L1289:L1298))&gt;0,SUM(L1289:L1298)," ")</f>
        <v xml:space="preserve"> </v>
      </c>
      <c r="G1287" s="17"/>
      <c r="H1287" s="17"/>
      <c r="I1287" s="17"/>
      <c r="J1287" s="17"/>
      <c r="K1287" s="18"/>
      <c r="L1287" s="18"/>
      <c r="M1287" s="52" t="str">
        <f>IF(ISBLANK(C1287)," ",IF(SUM(D1289:E1298)+SUM(G1287:H1287)+SUM(J1287:L1287)&gt;(D1287*$K$8*$G$8),(D1287*$K$8*$G$8),SUM(D1289:E1298)+SUM(G1287:H1287)+SUM(J1287:L1287)))</f>
        <v xml:space="preserve"> </v>
      </c>
      <c r="N1287" s="26"/>
      <c r="O1287" s="99" t="str">
        <f>IF(ISBLANK(N1287)," ",IF(M1287="0,00","0,00",MIN(IF(SUM(750/$O$8*M1287)&gt;750,750,SUM(750/$O$8*M1287)),N1287)))</f>
        <v xml:space="preserve"> </v>
      </c>
      <c r="P1287" s="53"/>
    </row>
    <row r="1288" spans="1:28" ht="86.1" customHeight="1" x14ac:dyDescent="0.45">
      <c r="A1288" s="296" t="s">
        <v>109</v>
      </c>
      <c r="B1288" s="146" t="s">
        <v>113</v>
      </c>
      <c r="C1288" s="54" t="s">
        <v>115</v>
      </c>
      <c r="D1288" s="55" t="s">
        <v>201</v>
      </c>
      <c r="E1288" s="55" t="s">
        <v>31</v>
      </c>
      <c r="F1288" s="55" t="s">
        <v>35</v>
      </c>
      <c r="G1288" s="55" t="s">
        <v>110</v>
      </c>
      <c r="H1288" s="55" t="s">
        <v>43</v>
      </c>
      <c r="I1288" s="55" t="s">
        <v>82</v>
      </c>
      <c r="J1288" s="55" t="s">
        <v>83</v>
      </c>
      <c r="K1288" s="56" t="s">
        <v>84</v>
      </c>
      <c r="L1288" s="187" t="s">
        <v>229</v>
      </c>
      <c r="M1288" s="298" t="s">
        <v>66</v>
      </c>
      <c r="N1288" s="299"/>
      <c r="O1288" s="300"/>
      <c r="P1288" s="48"/>
    </row>
    <row r="1289" spans="1:28" ht="17.100000000000001" customHeight="1" x14ac:dyDescent="0.45">
      <c r="A1289" s="296"/>
      <c r="B1289" s="151"/>
      <c r="C1289" s="139">
        <v>1</v>
      </c>
      <c r="D1289" s="19"/>
      <c r="E1289" s="20"/>
      <c r="F1289" s="21"/>
      <c r="G1289" s="22"/>
      <c r="H1289" s="57" t="str">
        <f>IF(ISBLANK(G1289)," ",(G1289+1))</f>
        <v xml:space="preserve"> </v>
      </c>
      <c r="I1289" s="22"/>
      <c r="J1289" s="58" t="str">
        <f>IF(ISBLANK(I1289)," ",DATEDIF(G1289,I1289,"d"))</f>
        <v xml:space="preserve"> </v>
      </c>
      <c r="K1289" s="59" t="str">
        <f>IF(ISBLANK(G1289)," ",(H1289+29))</f>
        <v xml:space="preserve"> </v>
      </c>
      <c r="L1289" s="60" t="str">
        <f>IF(ISBLANK(D1289),IF(ISBLANK(E1289)," ",D1289+E1289),D1289+E1289)</f>
        <v xml:space="preserve"> </v>
      </c>
      <c r="M1289" s="61"/>
      <c r="N1289" s="62"/>
      <c r="O1289" s="63"/>
      <c r="P1289" s="48"/>
      <c r="Q1289" s="48"/>
      <c r="R1289" s="48"/>
      <c r="S1289" s="48"/>
      <c r="T1289" s="48"/>
      <c r="U1289" s="48"/>
      <c r="V1289" s="48"/>
      <c r="W1289" s="48"/>
      <c r="X1289" s="48"/>
      <c r="Y1289" s="48"/>
      <c r="Z1289" s="48"/>
      <c r="AA1289"/>
      <c r="AB1289"/>
    </row>
    <row r="1290" spans="1:28" ht="17.100000000000001" customHeight="1" x14ac:dyDescent="0.45">
      <c r="A1290" s="296"/>
      <c r="B1290" s="151"/>
      <c r="C1290" s="139">
        <f t="shared" ref="C1290:C1298" si="634">C1289+1</f>
        <v>2</v>
      </c>
      <c r="D1290" s="19"/>
      <c r="E1290" s="20"/>
      <c r="F1290" s="21"/>
      <c r="G1290" s="22"/>
      <c r="H1290" s="57" t="str">
        <f t="shared" ref="H1290:H1298" si="635">IF(ISBLANK(G1290)," ",(G1290+1))</f>
        <v xml:space="preserve"> </v>
      </c>
      <c r="I1290" s="22"/>
      <c r="J1290" s="58" t="str">
        <f t="shared" ref="J1290:J1298" si="636">IF(ISBLANK(I1290)," ",DATEDIF(G1290,I1290,"d"))</f>
        <v xml:space="preserve"> </v>
      </c>
      <c r="K1290" s="59" t="str">
        <f>IF(ISBLANK(G1290)," ",(H1290+29))</f>
        <v xml:space="preserve"> </v>
      </c>
      <c r="L1290" s="60" t="str">
        <f t="shared" ref="L1290:L1298" si="637">IF(ISBLANK(D1290),IF(ISBLANK(E1290)," ",D1290+E1290),D1290+E1290)</f>
        <v xml:space="preserve"> </v>
      </c>
      <c r="M1290" s="100"/>
      <c r="N1290" s="101"/>
      <c r="O1290" s="64"/>
      <c r="P1290" s="48"/>
      <c r="Q1290" s="48"/>
      <c r="R1290" s="48"/>
      <c r="S1290" s="48"/>
      <c r="T1290" s="48"/>
      <c r="U1290" s="48"/>
      <c r="V1290" s="48"/>
      <c r="W1290" s="48"/>
      <c r="X1290" s="48"/>
      <c r="Y1290" s="48"/>
      <c r="Z1290" s="48"/>
      <c r="AA1290"/>
      <c r="AB1290"/>
    </row>
    <row r="1291" spans="1:28" ht="17.100000000000001" customHeight="1" x14ac:dyDescent="0.45">
      <c r="A1291" s="296"/>
      <c r="B1291" s="151"/>
      <c r="C1291" s="139">
        <f t="shared" si="634"/>
        <v>3</v>
      </c>
      <c r="D1291" s="19"/>
      <c r="E1291" s="20"/>
      <c r="F1291" s="21"/>
      <c r="G1291" s="116"/>
      <c r="H1291" s="57" t="str">
        <f t="shared" si="635"/>
        <v xml:space="preserve"> </v>
      </c>
      <c r="I1291" s="22"/>
      <c r="J1291" s="58" t="str">
        <f t="shared" si="636"/>
        <v xml:space="preserve"> </v>
      </c>
      <c r="K1291" s="59" t="str">
        <f t="shared" ref="K1291" si="638">IF(ISBLANK(G1291)," ",(H1291+29))</f>
        <v xml:space="preserve"> </v>
      </c>
      <c r="L1291" s="60" t="str">
        <f t="shared" si="637"/>
        <v xml:space="preserve"> </v>
      </c>
      <c r="M1291" s="100"/>
      <c r="N1291" s="101"/>
      <c r="O1291" s="64"/>
      <c r="P1291" s="48"/>
      <c r="Q1291" s="48"/>
      <c r="R1291" s="48"/>
      <c r="S1291" s="48"/>
      <c r="T1291" s="48"/>
      <c r="U1291" s="48"/>
      <c r="V1291" s="48"/>
      <c r="W1291" s="48"/>
      <c r="X1291" s="48"/>
      <c r="Y1291" s="48"/>
      <c r="Z1291" s="48"/>
      <c r="AA1291"/>
      <c r="AB1291"/>
    </row>
    <row r="1292" spans="1:28" ht="17.100000000000001" customHeight="1" x14ac:dyDescent="0.45">
      <c r="A1292" s="296"/>
      <c r="B1292" s="151"/>
      <c r="C1292" s="139">
        <f t="shared" si="634"/>
        <v>4</v>
      </c>
      <c r="D1292" s="19"/>
      <c r="E1292" s="20"/>
      <c r="F1292" s="21"/>
      <c r="G1292" s="22"/>
      <c r="H1292" s="57" t="str">
        <f t="shared" si="635"/>
        <v xml:space="preserve"> </v>
      </c>
      <c r="I1292" s="22"/>
      <c r="J1292" s="58" t="str">
        <f t="shared" si="636"/>
        <v xml:space="preserve"> </v>
      </c>
      <c r="K1292" s="59" t="str">
        <f>IF(ISBLANK(G1292)," ",(H1292+29))</f>
        <v xml:space="preserve"> </v>
      </c>
      <c r="L1292" s="60" t="str">
        <f t="shared" si="637"/>
        <v xml:space="preserve"> </v>
      </c>
      <c r="M1292" s="100"/>
      <c r="N1292" s="101"/>
      <c r="O1292" s="64"/>
      <c r="P1292" s="48"/>
      <c r="Q1292" s="48"/>
      <c r="R1292" s="48"/>
      <c r="S1292" s="48"/>
      <c r="T1292" s="48"/>
      <c r="U1292" s="48"/>
      <c r="V1292" s="48"/>
      <c r="W1292" s="48"/>
      <c r="X1292" s="48"/>
      <c r="Y1292" s="48"/>
      <c r="Z1292" s="48"/>
      <c r="AA1292"/>
      <c r="AB1292"/>
    </row>
    <row r="1293" spans="1:28" ht="17.100000000000001" customHeight="1" x14ac:dyDescent="0.45">
      <c r="A1293" s="296"/>
      <c r="B1293" s="151"/>
      <c r="C1293" s="139">
        <f t="shared" si="634"/>
        <v>5</v>
      </c>
      <c r="D1293" s="19"/>
      <c r="E1293" s="20"/>
      <c r="F1293" s="21"/>
      <c r="G1293" s="22"/>
      <c r="H1293" s="57" t="str">
        <f t="shared" si="635"/>
        <v xml:space="preserve"> </v>
      </c>
      <c r="I1293" s="22"/>
      <c r="J1293" s="58" t="str">
        <f t="shared" si="636"/>
        <v xml:space="preserve"> </v>
      </c>
      <c r="K1293" s="59" t="str">
        <f t="shared" ref="K1293:K1298" si="639">IF(ISBLANK(G1293)," ",(H1293+29))</f>
        <v xml:space="preserve"> </v>
      </c>
      <c r="L1293" s="60" t="str">
        <f t="shared" si="637"/>
        <v xml:space="preserve"> </v>
      </c>
      <c r="M1293" s="100"/>
      <c r="N1293" s="101"/>
      <c r="O1293" s="64"/>
      <c r="P1293" s="48"/>
      <c r="Q1293" s="48"/>
      <c r="R1293" s="48"/>
      <c r="S1293" s="48"/>
      <c r="T1293" s="48"/>
      <c r="U1293" s="48"/>
      <c r="V1293" s="48"/>
      <c r="W1293" s="48"/>
      <c r="X1293" s="48"/>
      <c r="Y1293" s="48"/>
      <c r="Z1293" s="48"/>
      <c r="AA1293"/>
      <c r="AB1293"/>
    </row>
    <row r="1294" spans="1:28" ht="17.100000000000001" customHeight="1" x14ac:dyDescent="0.45">
      <c r="A1294" s="296"/>
      <c r="B1294" s="151"/>
      <c r="C1294" s="139">
        <f t="shared" si="634"/>
        <v>6</v>
      </c>
      <c r="D1294" s="19"/>
      <c r="E1294" s="20"/>
      <c r="F1294" s="21"/>
      <c r="G1294" s="22"/>
      <c r="H1294" s="57" t="str">
        <f t="shared" si="635"/>
        <v xml:space="preserve"> </v>
      </c>
      <c r="I1294" s="22"/>
      <c r="J1294" s="58" t="str">
        <f t="shared" si="636"/>
        <v xml:space="preserve"> </v>
      </c>
      <c r="K1294" s="59" t="str">
        <f t="shared" si="639"/>
        <v xml:space="preserve"> </v>
      </c>
      <c r="L1294" s="60" t="str">
        <f t="shared" si="637"/>
        <v xml:space="preserve"> </v>
      </c>
      <c r="M1294" s="100"/>
      <c r="N1294" s="101"/>
      <c r="O1294" s="64"/>
      <c r="P1294" s="48"/>
      <c r="Q1294" s="48"/>
      <c r="R1294" s="48"/>
      <c r="S1294" s="48"/>
      <c r="T1294" s="48"/>
      <c r="U1294" s="48"/>
      <c r="V1294" s="48"/>
      <c r="W1294" s="48"/>
      <c r="X1294" s="48"/>
      <c r="Y1294" s="48"/>
      <c r="Z1294" s="48"/>
      <c r="AA1294"/>
      <c r="AB1294"/>
    </row>
    <row r="1295" spans="1:28" ht="17.100000000000001" customHeight="1" x14ac:dyDescent="0.45">
      <c r="A1295" s="296"/>
      <c r="B1295" s="151"/>
      <c r="C1295" s="139">
        <f t="shared" si="634"/>
        <v>7</v>
      </c>
      <c r="D1295" s="19"/>
      <c r="E1295" s="20"/>
      <c r="F1295" s="21"/>
      <c r="G1295" s="22"/>
      <c r="H1295" s="57" t="str">
        <f t="shared" si="635"/>
        <v xml:space="preserve"> </v>
      </c>
      <c r="I1295" s="22"/>
      <c r="J1295" s="58" t="str">
        <f t="shared" si="636"/>
        <v xml:space="preserve"> </v>
      </c>
      <c r="K1295" s="59" t="str">
        <f t="shared" si="639"/>
        <v xml:space="preserve"> </v>
      </c>
      <c r="L1295" s="60" t="str">
        <f t="shared" si="637"/>
        <v xml:space="preserve"> </v>
      </c>
      <c r="M1295" s="100"/>
      <c r="N1295" s="101"/>
      <c r="O1295" s="64"/>
      <c r="P1295" s="48"/>
      <c r="Q1295" s="48"/>
      <c r="R1295" s="48"/>
      <c r="S1295" s="48"/>
      <c r="T1295" s="48"/>
      <c r="U1295" s="48"/>
      <c r="V1295" s="48"/>
      <c r="W1295" s="48"/>
      <c r="X1295" s="48"/>
      <c r="Y1295" s="48"/>
      <c r="Z1295" s="48"/>
      <c r="AA1295"/>
      <c r="AB1295"/>
    </row>
    <row r="1296" spans="1:28" ht="17.100000000000001" customHeight="1" x14ac:dyDescent="0.45">
      <c r="A1296" s="296"/>
      <c r="B1296" s="151"/>
      <c r="C1296" s="139">
        <f t="shared" si="634"/>
        <v>8</v>
      </c>
      <c r="D1296" s="19"/>
      <c r="E1296" s="20"/>
      <c r="F1296" s="21"/>
      <c r="G1296" s="22"/>
      <c r="H1296" s="57" t="str">
        <f t="shared" si="635"/>
        <v xml:space="preserve"> </v>
      </c>
      <c r="I1296" s="22"/>
      <c r="J1296" s="58" t="str">
        <f t="shared" si="636"/>
        <v xml:space="preserve"> </v>
      </c>
      <c r="K1296" s="59" t="str">
        <f t="shared" si="639"/>
        <v xml:space="preserve"> </v>
      </c>
      <c r="L1296" s="60" t="str">
        <f t="shared" si="637"/>
        <v xml:space="preserve"> </v>
      </c>
      <c r="M1296" s="100"/>
      <c r="N1296" s="101"/>
      <c r="O1296" s="64"/>
      <c r="P1296" s="48"/>
      <c r="Q1296" s="48"/>
      <c r="R1296" s="48"/>
      <c r="S1296" s="48"/>
      <c r="T1296" s="48"/>
      <c r="U1296" s="48"/>
      <c r="V1296" s="48"/>
      <c r="W1296" s="48"/>
      <c r="X1296" s="48"/>
      <c r="Y1296" s="48"/>
      <c r="Z1296" s="48"/>
      <c r="AA1296"/>
      <c r="AB1296"/>
    </row>
    <row r="1297" spans="1:28" ht="17.100000000000001" customHeight="1" x14ac:dyDescent="0.45">
      <c r="A1297" s="296"/>
      <c r="B1297" s="151"/>
      <c r="C1297" s="139">
        <f t="shared" si="634"/>
        <v>9</v>
      </c>
      <c r="D1297" s="19"/>
      <c r="E1297" s="20"/>
      <c r="F1297" s="21"/>
      <c r="G1297" s="22"/>
      <c r="H1297" s="57" t="str">
        <f t="shared" si="635"/>
        <v xml:space="preserve"> </v>
      </c>
      <c r="I1297" s="22"/>
      <c r="J1297" s="58" t="str">
        <f t="shared" si="636"/>
        <v xml:space="preserve"> </v>
      </c>
      <c r="K1297" s="59" t="str">
        <f t="shared" si="639"/>
        <v xml:space="preserve"> </v>
      </c>
      <c r="L1297" s="60" t="str">
        <f t="shared" si="637"/>
        <v xml:space="preserve"> </v>
      </c>
      <c r="M1297" s="100"/>
      <c r="N1297" s="101"/>
      <c r="O1297" s="64"/>
      <c r="P1297" s="48"/>
      <c r="Q1297" s="48"/>
      <c r="R1297" s="48"/>
      <c r="S1297" s="48"/>
    </row>
    <row r="1298" spans="1:28" ht="17.100000000000001" customHeight="1" thickBot="1" x14ac:dyDescent="0.5">
      <c r="A1298" s="297"/>
      <c r="B1298" s="152"/>
      <c r="C1298" s="140">
        <f t="shared" si="634"/>
        <v>10</v>
      </c>
      <c r="D1298" s="23"/>
      <c r="E1298" s="24"/>
      <c r="F1298" s="102"/>
      <c r="G1298" s="25"/>
      <c r="H1298" s="103" t="str">
        <f t="shared" si="635"/>
        <v xml:space="preserve"> </v>
      </c>
      <c r="I1298" s="25"/>
      <c r="J1298" s="104" t="str">
        <f t="shared" si="636"/>
        <v xml:space="preserve"> </v>
      </c>
      <c r="K1298" s="65" t="str">
        <f t="shared" si="639"/>
        <v xml:space="preserve"> </v>
      </c>
      <c r="L1298" s="105" t="str">
        <f t="shared" si="637"/>
        <v xml:space="preserve"> </v>
      </c>
      <c r="M1298" s="66"/>
      <c r="N1298" s="67"/>
      <c r="O1298" s="68"/>
      <c r="P1298" s="48"/>
      <c r="Q1298" s="48"/>
      <c r="R1298" s="48"/>
      <c r="S1298" s="48"/>
    </row>
    <row r="1299" spans="1:28" ht="55.9" thickBot="1" x14ac:dyDescent="0.5">
      <c r="A1299" s="112" t="s">
        <v>65</v>
      </c>
      <c r="B1299" s="113" t="s">
        <v>112</v>
      </c>
      <c r="C1299" s="114" t="s">
        <v>79</v>
      </c>
      <c r="D1299" s="114" t="s">
        <v>107</v>
      </c>
      <c r="E1299" s="114" t="s">
        <v>211</v>
      </c>
      <c r="F1299" s="114" t="s">
        <v>81</v>
      </c>
      <c r="G1299" s="114" t="s">
        <v>32</v>
      </c>
      <c r="H1299" s="114" t="s">
        <v>68</v>
      </c>
      <c r="I1299" s="114" t="s">
        <v>44</v>
      </c>
      <c r="J1299" s="114" t="s">
        <v>33</v>
      </c>
      <c r="K1299" s="114" t="s">
        <v>34</v>
      </c>
      <c r="L1299" s="114" t="s">
        <v>228</v>
      </c>
      <c r="M1299" s="114" t="s">
        <v>229</v>
      </c>
      <c r="N1299" s="114" t="s">
        <v>80</v>
      </c>
      <c r="O1299" s="115" t="s">
        <v>69</v>
      </c>
      <c r="P1299" s="48"/>
    </row>
    <row r="1300" spans="1:28" ht="21" customHeight="1" x14ac:dyDescent="0.5">
      <c r="A1300" s="81">
        <f>A1287+1</f>
        <v>100</v>
      </c>
      <c r="B1300" s="181"/>
      <c r="C1300" s="174"/>
      <c r="D1300" s="85" t="str">
        <f t="shared" ref="D1300" si="640">IF(ISBLANK(C1300)," ",C1300/$K$8)</f>
        <v xml:space="preserve"> </v>
      </c>
      <c r="E1300" s="17"/>
      <c r="F1300" s="86" t="str">
        <f t="shared" ref="F1300" si="641">IF((SUM(L1302:L1311))&gt;0,SUM(L1302:L1311)," ")</f>
        <v xml:space="preserve"> </v>
      </c>
      <c r="G1300" s="17"/>
      <c r="H1300" s="17"/>
      <c r="I1300" s="17"/>
      <c r="J1300" s="17"/>
      <c r="K1300" s="18"/>
      <c r="L1300" s="18"/>
      <c r="M1300" s="52" t="str">
        <f>IF(ISBLANK(C1300)," ",IF(SUM(D1302:E1311)+SUM(G1300:H1300)+SUM(J1300:L1300)&gt;(D1300*$K$8*$G$8),(D1300*$K$8*$G$8),SUM(D1302:E1311)+SUM(G1300:H1300)+SUM(J1300:L1300)))</f>
        <v xml:space="preserve"> </v>
      </c>
      <c r="N1300" s="26"/>
      <c r="O1300" s="106" t="str">
        <f>IF(ISBLANK(N1300)," ",IF(M1300="0,00","0,00",MIN(IF(SUM(750/$O$8*M1300)&gt;750,750,SUM(750/$O$8*M1300)),N1300)))</f>
        <v xml:space="preserve"> </v>
      </c>
      <c r="P1300" s="53"/>
    </row>
    <row r="1301" spans="1:28" ht="86.1" customHeight="1" x14ac:dyDescent="0.45">
      <c r="A1301" s="291" t="s">
        <v>109</v>
      </c>
      <c r="B1301" s="120" t="s">
        <v>113</v>
      </c>
      <c r="C1301" s="82" t="s">
        <v>115</v>
      </c>
      <c r="D1301" s="83" t="s">
        <v>201</v>
      </c>
      <c r="E1301" s="83" t="s">
        <v>31</v>
      </c>
      <c r="F1301" s="83" t="s">
        <v>35</v>
      </c>
      <c r="G1301" s="83" t="s">
        <v>110</v>
      </c>
      <c r="H1301" s="83" t="s">
        <v>43</v>
      </c>
      <c r="I1301" s="83" t="s">
        <v>82</v>
      </c>
      <c r="J1301" s="83" t="s">
        <v>83</v>
      </c>
      <c r="K1301" s="84" t="s">
        <v>84</v>
      </c>
      <c r="L1301" s="188" t="s">
        <v>229</v>
      </c>
      <c r="M1301" s="293" t="s">
        <v>66</v>
      </c>
      <c r="N1301" s="294"/>
      <c r="O1301" s="295"/>
      <c r="P1301" s="48"/>
    </row>
    <row r="1302" spans="1:28" ht="17.100000000000001" customHeight="1" x14ac:dyDescent="0.45">
      <c r="A1302" s="291"/>
      <c r="B1302" s="151"/>
      <c r="C1302" s="141">
        <v>1</v>
      </c>
      <c r="D1302" s="19"/>
      <c r="E1302" s="20"/>
      <c r="F1302" s="21"/>
      <c r="G1302" s="22"/>
      <c r="H1302" s="87" t="str">
        <f t="shared" ref="H1302:H1311" si="642">IF(ISBLANK(G1302)," ",(G1302+1))</f>
        <v xml:space="preserve"> </v>
      </c>
      <c r="I1302" s="22"/>
      <c r="J1302" s="88" t="str">
        <f t="shared" ref="J1302:J1311" si="643">IF(ISBLANK(I1302)," ",DATEDIF(G1302,I1302,"d"))</f>
        <v xml:space="preserve"> </v>
      </c>
      <c r="K1302" s="89" t="str">
        <f t="shared" ref="K1302:K1311" si="644">IF(ISBLANK(G1302)," ",(H1302+29))</f>
        <v xml:space="preserve"> </v>
      </c>
      <c r="L1302" s="90" t="str">
        <f t="shared" ref="L1302:L1311" si="645">IF(ISBLANK(D1302),IF(ISBLANK(E1302)," ",D1302+E1302),D1302+E1302)</f>
        <v xml:space="preserve"> </v>
      </c>
      <c r="M1302" s="91"/>
      <c r="N1302" s="92"/>
      <c r="O1302" s="93"/>
      <c r="P1302" s="48"/>
      <c r="Q1302" s="48"/>
      <c r="R1302" s="48"/>
      <c r="S1302" s="48"/>
      <c r="T1302" s="48"/>
      <c r="U1302" s="48"/>
      <c r="V1302" s="48"/>
      <c r="W1302" s="48"/>
      <c r="X1302" s="48"/>
      <c r="Y1302" s="48"/>
      <c r="Z1302" s="48"/>
      <c r="AA1302"/>
      <c r="AB1302"/>
    </row>
    <row r="1303" spans="1:28" ht="17.100000000000001" customHeight="1" x14ac:dyDescent="0.45">
      <c r="A1303" s="291"/>
      <c r="B1303" s="151"/>
      <c r="C1303" s="141">
        <f t="shared" ref="C1303:C1311" si="646">C1302+1</f>
        <v>2</v>
      </c>
      <c r="D1303" s="19"/>
      <c r="E1303" s="20"/>
      <c r="F1303" s="21"/>
      <c r="G1303" s="22"/>
      <c r="H1303" s="87" t="str">
        <f t="shared" si="642"/>
        <v xml:space="preserve"> </v>
      </c>
      <c r="I1303" s="22"/>
      <c r="J1303" s="88" t="str">
        <f t="shared" si="643"/>
        <v xml:space="preserve"> </v>
      </c>
      <c r="K1303" s="89" t="str">
        <f t="shared" si="644"/>
        <v xml:space="preserve"> </v>
      </c>
      <c r="L1303" s="90" t="str">
        <f t="shared" si="645"/>
        <v xml:space="preserve"> </v>
      </c>
      <c r="M1303" s="107"/>
      <c r="N1303" s="108"/>
      <c r="O1303" s="94"/>
      <c r="P1303" s="48"/>
      <c r="Q1303" s="48"/>
      <c r="R1303" s="48"/>
      <c r="S1303" s="48"/>
      <c r="T1303" s="48"/>
      <c r="U1303" s="48"/>
      <c r="V1303" s="48"/>
      <c r="W1303" s="48"/>
      <c r="X1303" s="48"/>
      <c r="Y1303" s="48"/>
      <c r="Z1303" s="48"/>
      <c r="AA1303"/>
      <c r="AB1303"/>
    </row>
    <row r="1304" spans="1:28" ht="17.100000000000001" customHeight="1" x14ac:dyDescent="0.45">
      <c r="A1304" s="291"/>
      <c r="B1304" s="151"/>
      <c r="C1304" s="141">
        <f t="shared" si="646"/>
        <v>3</v>
      </c>
      <c r="D1304" s="19"/>
      <c r="E1304" s="20"/>
      <c r="F1304" s="21"/>
      <c r="G1304" s="22"/>
      <c r="H1304" s="87" t="str">
        <f t="shared" si="642"/>
        <v xml:space="preserve"> </v>
      </c>
      <c r="I1304" s="22"/>
      <c r="J1304" s="88" t="str">
        <f t="shared" si="643"/>
        <v xml:space="preserve"> </v>
      </c>
      <c r="K1304" s="89" t="str">
        <f t="shared" si="644"/>
        <v xml:space="preserve"> </v>
      </c>
      <c r="L1304" s="90" t="str">
        <f t="shared" si="645"/>
        <v xml:space="preserve"> </v>
      </c>
      <c r="M1304" s="107"/>
      <c r="N1304" s="108"/>
      <c r="O1304" s="94"/>
      <c r="P1304" s="48"/>
      <c r="Q1304" s="48"/>
      <c r="R1304" s="48"/>
      <c r="S1304" s="48"/>
      <c r="T1304" s="48"/>
      <c r="U1304" s="48"/>
      <c r="V1304" s="48"/>
      <c r="W1304" s="48"/>
      <c r="X1304" s="48"/>
      <c r="Y1304" s="48"/>
      <c r="Z1304" s="48"/>
      <c r="AA1304"/>
      <c r="AB1304"/>
    </row>
    <row r="1305" spans="1:28" ht="17.100000000000001" customHeight="1" x14ac:dyDescent="0.45">
      <c r="A1305" s="291"/>
      <c r="B1305" s="151"/>
      <c r="C1305" s="141">
        <f t="shared" si="646"/>
        <v>4</v>
      </c>
      <c r="D1305" s="19"/>
      <c r="E1305" s="20"/>
      <c r="F1305" s="21"/>
      <c r="G1305" s="22"/>
      <c r="H1305" s="87" t="str">
        <f t="shared" si="642"/>
        <v xml:space="preserve"> </v>
      </c>
      <c r="I1305" s="22"/>
      <c r="J1305" s="88" t="str">
        <f t="shared" si="643"/>
        <v xml:space="preserve"> </v>
      </c>
      <c r="K1305" s="89" t="str">
        <f t="shared" si="644"/>
        <v xml:space="preserve"> </v>
      </c>
      <c r="L1305" s="90" t="str">
        <f t="shared" si="645"/>
        <v xml:space="preserve"> </v>
      </c>
      <c r="M1305" s="107"/>
      <c r="N1305" s="108"/>
      <c r="O1305" s="94"/>
      <c r="P1305" s="48"/>
      <c r="Q1305" s="48"/>
      <c r="R1305" s="48"/>
      <c r="S1305" s="48"/>
      <c r="T1305" s="48"/>
      <c r="U1305" s="48"/>
      <c r="V1305" s="48"/>
      <c r="W1305" s="48"/>
      <c r="X1305" s="48"/>
      <c r="Y1305" s="48"/>
      <c r="Z1305" s="48"/>
      <c r="AA1305"/>
      <c r="AB1305"/>
    </row>
    <row r="1306" spans="1:28" ht="17.100000000000001" customHeight="1" x14ac:dyDescent="0.45">
      <c r="A1306" s="291"/>
      <c r="B1306" s="151"/>
      <c r="C1306" s="141">
        <f t="shared" si="646"/>
        <v>5</v>
      </c>
      <c r="D1306" s="19"/>
      <c r="E1306" s="20"/>
      <c r="F1306" s="21"/>
      <c r="G1306" s="22"/>
      <c r="H1306" s="87" t="str">
        <f t="shared" si="642"/>
        <v xml:space="preserve"> </v>
      </c>
      <c r="I1306" s="22"/>
      <c r="J1306" s="88" t="str">
        <f t="shared" si="643"/>
        <v xml:space="preserve"> </v>
      </c>
      <c r="K1306" s="89" t="str">
        <f t="shared" si="644"/>
        <v xml:space="preserve"> </v>
      </c>
      <c r="L1306" s="90" t="str">
        <f t="shared" si="645"/>
        <v xml:space="preserve"> </v>
      </c>
      <c r="M1306" s="107"/>
      <c r="N1306" s="108"/>
      <c r="O1306" s="94"/>
      <c r="P1306" s="48"/>
      <c r="Q1306" s="48"/>
      <c r="R1306" s="48"/>
      <c r="S1306" s="48"/>
      <c r="T1306" s="48"/>
      <c r="U1306" s="48"/>
      <c r="V1306" s="48"/>
      <c r="W1306" s="48"/>
      <c r="X1306" s="48"/>
      <c r="Y1306" s="48"/>
      <c r="Z1306" s="48"/>
      <c r="AA1306"/>
      <c r="AB1306"/>
    </row>
    <row r="1307" spans="1:28" ht="17.100000000000001" customHeight="1" x14ac:dyDescent="0.45">
      <c r="A1307" s="291"/>
      <c r="B1307" s="151"/>
      <c r="C1307" s="141">
        <f t="shared" si="646"/>
        <v>6</v>
      </c>
      <c r="D1307" s="19"/>
      <c r="E1307" s="20"/>
      <c r="F1307" s="21"/>
      <c r="G1307" s="22"/>
      <c r="H1307" s="87" t="str">
        <f t="shared" si="642"/>
        <v xml:space="preserve"> </v>
      </c>
      <c r="I1307" s="22"/>
      <c r="J1307" s="88" t="str">
        <f t="shared" si="643"/>
        <v xml:space="preserve"> </v>
      </c>
      <c r="K1307" s="89" t="str">
        <f t="shared" si="644"/>
        <v xml:space="preserve"> </v>
      </c>
      <c r="L1307" s="90" t="str">
        <f t="shared" si="645"/>
        <v xml:space="preserve"> </v>
      </c>
      <c r="M1307" s="107"/>
      <c r="N1307" s="108"/>
      <c r="O1307" s="94"/>
      <c r="P1307" s="48"/>
      <c r="Q1307" s="48"/>
      <c r="R1307" s="48"/>
      <c r="S1307" s="48"/>
      <c r="T1307" s="48"/>
      <c r="U1307" s="48"/>
      <c r="V1307" s="48"/>
      <c r="W1307" s="48"/>
      <c r="X1307" s="48"/>
      <c r="Y1307" s="48"/>
      <c r="Z1307" s="48"/>
      <c r="AA1307"/>
      <c r="AB1307"/>
    </row>
    <row r="1308" spans="1:28" ht="17.100000000000001" customHeight="1" x14ac:dyDescent="0.45">
      <c r="A1308" s="291"/>
      <c r="B1308" s="151"/>
      <c r="C1308" s="141">
        <f t="shared" si="646"/>
        <v>7</v>
      </c>
      <c r="D1308" s="19"/>
      <c r="E1308" s="20"/>
      <c r="F1308" s="21"/>
      <c r="G1308" s="22"/>
      <c r="H1308" s="87" t="str">
        <f t="shared" si="642"/>
        <v xml:space="preserve"> </v>
      </c>
      <c r="I1308" s="22"/>
      <c r="J1308" s="88" t="str">
        <f t="shared" si="643"/>
        <v xml:space="preserve"> </v>
      </c>
      <c r="K1308" s="89" t="str">
        <f t="shared" si="644"/>
        <v xml:space="preserve"> </v>
      </c>
      <c r="L1308" s="90" t="str">
        <f t="shared" si="645"/>
        <v xml:space="preserve"> </v>
      </c>
      <c r="M1308" s="107"/>
      <c r="N1308" s="108"/>
      <c r="O1308" s="94"/>
      <c r="P1308" s="48"/>
      <c r="Q1308" s="48"/>
      <c r="R1308" s="48"/>
      <c r="S1308" s="48"/>
      <c r="T1308" s="48"/>
      <c r="U1308" s="48"/>
      <c r="V1308" s="48"/>
      <c r="W1308" s="48"/>
      <c r="X1308" s="48"/>
      <c r="Y1308" s="48"/>
      <c r="Z1308" s="48"/>
      <c r="AA1308"/>
      <c r="AB1308"/>
    </row>
    <row r="1309" spans="1:28" ht="17.100000000000001" customHeight="1" x14ac:dyDescent="0.45">
      <c r="A1309" s="291"/>
      <c r="B1309" s="151"/>
      <c r="C1309" s="141">
        <f t="shared" si="646"/>
        <v>8</v>
      </c>
      <c r="D1309" s="19"/>
      <c r="E1309" s="20"/>
      <c r="F1309" s="21"/>
      <c r="G1309" s="22"/>
      <c r="H1309" s="87" t="str">
        <f t="shared" si="642"/>
        <v xml:space="preserve"> </v>
      </c>
      <c r="I1309" s="22"/>
      <c r="J1309" s="88" t="str">
        <f t="shared" si="643"/>
        <v xml:space="preserve"> </v>
      </c>
      <c r="K1309" s="89" t="str">
        <f t="shared" si="644"/>
        <v xml:space="preserve"> </v>
      </c>
      <c r="L1309" s="90" t="str">
        <f t="shared" si="645"/>
        <v xml:space="preserve"> </v>
      </c>
      <c r="M1309" s="107"/>
      <c r="N1309" s="108"/>
      <c r="O1309" s="94"/>
      <c r="P1309" s="48"/>
      <c r="Q1309" s="48"/>
      <c r="R1309" s="48"/>
      <c r="S1309" s="48"/>
      <c r="T1309" s="48"/>
      <c r="U1309" s="48"/>
      <c r="V1309" s="48"/>
      <c r="W1309" s="48"/>
      <c r="X1309" s="48"/>
      <c r="Y1309" s="48"/>
      <c r="Z1309" s="48"/>
      <c r="AA1309"/>
      <c r="AB1309"/>
    </row>
    <row r="1310" spans="1:28" ht="17.100000000000001" customHeight="1" x14ac:dyDescent="0.45">
      <c r="A1310" s="291"/>
      <c r="B1310" s="151"/>
      <c r="C1310" s="141">
        <f t="shared" si="646"/>
        <v>9</v>
      </c>
      <c r="D1310" s="19"/>
      <c r="E1310" s="20"/>
      <c r="F1310" s="21"/>
      <c r="G1310" s="22"/>
      <c r="H1310" s="87" t="str">
        <f t="shared" si="642"/>
        <v xml:space="preserve"> </v>
      </c>
      <c r="I1310" s="22"/>
      <c r="J1310" s="88" t="str">
        <f t="shared" si="643"/>
        <v xml:space="preserve"> </v>
      </c>
      <c r="K1310" s="89" t="str">
        <f t="shared" si="644"/>
        <v xml:space="preserve"> </v>
      </c>
      <c r="L1310" s="90" t="str">
        <f t="shared" si="645"/>
        <v xml:space="preserve"> </v>
      </c>
      <c r="M1310" s="107"/>
      <c r="N1310" s="108"/>
      <c r="O1310" s="94"/>
      <c r="P1310" s="48"/>
      <c r="Q1310" s="48"/>
      <c r="R1310" s="48"/>
      <c r="S1310" s="48"/>
    </row>
    <row r="1311" spans="1:28" ht="17.100000000000001" customHeight="1" thickBot="1" x14ac:dyDescent="0.5">
      <c r="A1311" s="292"/>
      <c r="B1311" s="152"/>
      <c r="C1311" s="142">
        <f t="shared" si="646"/>
        <v>10</v>
      </c>
      <c r="D1311" s="23"/>
      <c r="E1311" s="24"/>
      <c r="F1311" s="102"/>
      <c r="G1311" s="25"/>
      <c r="H1311" s="109" t="str">
        <f t="shared" si="642"/>
        <v xml:space="preserve"> </v>
      </c>
      <c r="I1311" s="25"/>
      <c r="J1311" s="110" t="str">
        <f t="shared" si="643"/>
        <v xml:space="preserve"> </v>
      </c>
      <c r="K1311" s="95" t="str">
        <f t="shared" si="644"/>
        <v xml:space="preserve"> </v>
      </c>
      <c r="L1311" s="111" t="str">
        <f t="shared" si="645"/>
        <v xml:space="preserve"> </v>
      </c>
      <c r="M1311" s="96"/>
      <c r="N1311" s="97"/>
      <c r="O1311" s="98"/>
      <c r="P1311" s="48"/>
      <c r="Q1311" s="48"/>
      <c r="R1311" s="48"/>
      <c r="S1311" s="48"/>
    </row>
    <row r="1312" spans="1:28" ht="55.9" thickBot="1" x14ac:dyDescent="0.5">
      <c r="A1312" s="112" t="s">
        <v>65</v>
      </c>
      <c r="B1312" s="113" t="s">
        <v>112</v>
      </c>
      <c r="C1312" s="114" t="s">
        <v>79</v>
      </c>
      <c r="D1312" s="114" t="s">
        <v>107</v>
      </c>
      <c r="E1312" s="114" t="s">
        <v>211</v>
      </c>
      <c r="F1312" s="114" t="s">
        <v>81</v>
      </c>
      <c r="G1312" s="114" t="s">
        <v>32</v>
      </c>
      <c r="H1312" s="114" t="s">
        <v>68</v>
      </c>
      <c r="I1312" s="114" t="s">
        <v>44</v>
      </c>
      <c r="J1312" s="114" t="s">
        <v>33</v>
      </c>
      <c r="K1312" s="114" t="s">
        <v>34</v>
      </c>
      <c r="L1312" s="114" t="s">
        <v>228</v>
      </c>
      <c r="M1312" s="114" t="s">
        <v>229</v>
      </c>
      <c r="N1312" s="114" t="s">
        <v>80</v>
      </c>
      <c r="O1312" s="115" t="s">
        <v>69</v>
      </c>
      <c r="P1312" s="48"/>
    </row>
    <row r="1313" spans="1:28" ht="21" customHeight="1" x14ac:dyDescent="0.5">
      <c r="A1313" s="49">
        <f>A1300+1</f>
        <v>101</v>
      </c>
      <c r="B1313" s="181"/>
      <c r="C1313" s="174"/>
      <c r="D1313" s="50" t="str">
        <f>IF(ISBLANK(C1313)," ",C1313/$K$8)</f>
        <v xml:space="preserve"> </v>
      </c>
      <c r="E1313" s="17"/>
      <c r="F1313" s="51" t="str">
        <f>IF((SUM(L1315:L1324))&gt;0,SUM(L1315:L1324)," ")</f>
        <v xml:space="preserve"> </v>
      </c>
      <c r="G1313" s="17"/>
      <c r="H1313" s="17"/>
      <c r="I1313" s="17"/>
      <c r="J1313" s="17"/>
      <c r="K1313" s="18"/>
      <c r="L1313" s="18"/>
      <c r="M1313" s="52" t="str">
        <f>IF(ISBLANK(C1313)," ",IF(SUM(D1315:E1324)+SUM(G1313:H1313)+SUM(J1313:L1313)&gt;(D1313*$K$8*$G$8),(D1313*$K$8*$G$8),SUM(D1315:E1324)+SUM(G1313:H1313)+SUM(J1313:L1313)))</f>
        <v xml:space="preserve"> </v>
      </c>
      <c r="N1313" s="26"/>
      <c r="O1313" s="99" t="str">
        <f>IF(ISBLANK(N1313)," ",IF(M1313="0,00","0,00",MIN(IF(SUM(750/$O$8*M1313)&gt;750,750,SUM(750/$O$8*M1313)),N1313)))</f>
        <v xml:space="preserve"> </v>
      </c>
      <c r="P1313" s="53"/>
    </row>
    <row r="1314" spans="1:28" ht="86.1" customHeight="1" x14ac:dyDescent="0.45">
      <c r="A1314" s="296" t="s">
        <v>109</v>
      </c>
      <c r="B1314" s="146" t="s">
        <v>113</v>
      </c>
      <c r="C1314" s="54" t="s">
        <v>115</v>
      </c>
      <c r="D1314" s="55" t="s">
        <v>201</v>
      </c>
      <c r="E1314" s="55" t="s">
        <v>31</v>
      </c>
      <c r="F1314" s="55" t="s">
        <v>35</v>
      </c>
      <c r="G1314" s="55" t="s">
        <v>110</v>
      </c>
      <c r="H1314" s="55" t="s">
        <v>43</v>
      </c>
      <c r="I1314" s="55" t="s">
        <v>82</v>
      </c>
      <c r="J1314" s="55" t="s">
        <v>83</v>
      </c>
      <c r="K1314" s="56" t="s">
        <v>84</v>
      </c>
      <c r="L1314" s="187" t="s">
        <v>229</v>
      </c>
      <c r="M1314" s="298" t="s">
        <v>66</v>
      </c>
      <c r="N1314" s="299"/>
      <c r="O1314" s="300"/>
      <c r="P1314" s="48"/>
    </row>
    <row r="1315" spans="1:28" ht="17.100000000000001" customHeight="1" x14ac:dyDescent="0.45">
      <c r="A1315" s="296"/>
      <c r="B1315" s="151"/>
      <c r="C1315" s="139">
        <v>1</v>
      </c>
      <c r="D1315" s="19"/>
      <c r="E1315" s="20"/>
      <c r="F1315" s="21"/>
      <c r="G1315" s="22"/>
      <c r="H1315" s="57" t="str">
        <f>IF(ISBLANK(G1315)," ",(G1315+1))</f>
        <v xml:space="preserve"> </v>
      </c>
      <c r="I1315" s="22"/>
      <c r="J1315" s="58" t="str">
        <f>IF(ISBLANK(I1315)," ",DATEDIF(G1315,I1315,"d"))</f>
        <v xml:space="preserve"> </v>
      </c>
      <c r="K1315" s="59" t="str">
        <f>IF(ISBLANK(G1315)," ",(H1315+29))</f>
        <v xml:space="preserve"> </v>
      </c>
      <c r="L1315" s="60" t="str">
        <f>IF(ISBLANK(D1315),IF(ISBLANK(E1315)," ",D1315+E1315),D1315+E1315)</f>
        <v xml:space="preserve"> </v>
      </c>
      <c r="M1315" s="61"/>
      <c r="N1315" s="62"/>
      <c r="O1315" s="63"/>
      <c r="P1315" s="48"/>
      <c r="Q1315" s="48"/>
      <c r="R1315" s="48"/>
      <c r="S1315" s="48"/>
      <c r="T1315" s="48"/>
      <c r="U1315" s="48"/>
      <c r="V1315" s="48"/>
      <c r="W1315" s="48"/>
      <c r="X1315" s="48"/>
      <c r="Y1315" s="48"/>
      <c r="Z1315" s="48"/>
      <c r="AA1315"/>
      <c r="AB1315"/>
    </row>
    <row r="1316" spans="1:28" ht="17.100000000000001" customHeight="1" x14ac:dyDescent="0.45">
      <c r="A1316" s="296"/>
      <c r="B1316" s="151"/>
      <c r="C1316" s="139">
        <f t="shared" ref="C1316:C1324" si="647">C1315+1</f>
        <v>2</v>
      </c>
      <c r="D1316" s="19"/>
      <c r="E1316" s="20"/>
      <c r="F1316" s="21"/>
      <c r="G1316" s="22"/>
      <c r="H1316" s="57" t="str">
        <f t="shared" ref="H1316:H1324" si="648">IF(ISBLANK(G1316)," ",(G1316+1))</f>
        <v xml:space="preserve"> </v>
      </c>
      <c r="I1316" s="22"/>
      <c r="J1316" s="58" t="str">
        <f t="shared" ref="J1316:J1324" si="649">IF(ISBLANK(I1316)," ",DATEDIF(G1316,I1316,"d"))</f>
        <v xml:space="preserve"> </v>
      </c>
      <c r="K1316" s="59" t="str">
        <f>IF(ISBLANK(G1316)," ",(H1316+29))</f>
        <v xml:space="preserve"> </v>
      </c>
      <c r="L1316" s="60" t="str">
        <f t="shared" ref="L1316:L1324" si="650">IF(ISBLANK(D1316),IF(ISBLANK(E1316)," ",D1316+E1316),D1316+E1316)</f>
        <v xml:space="preserve"> </v>
      </c>
      <c r="M1316" s="100"/>
      <c r="N1316" s="101"/>
      <c r="O1316" s="64"/>
      <c r="P1316" s="48"/>
      <c r="Q1316" s="48"/>
      <c r="R1316" s="48"/>
      <c r="S1316" s="48"/>
      <c r="T1316" s="48"/>
      <c r="U1316" s="48"/>
      <c r="V1316" s="48"/>
      <c r="W1316" s="48"/>
      <c r="X1316" s="48"/>
      <c r="Y1316" s="48"/>
      <c r="Z1316" s="48"/>
      <c r="AA1316"/>
      <c r="AB1316"/>
    </row>
    <row r="1317" spans="1:28" ht="17.100000000000001" customHeight="1" x14ac:dyDescent="0.45">
      <c r="A1317" s="296"/>
      <c r="B1317" s="151"/>
      <c r="C1317" s="139">
        <f t="shared" si="647"/>
        <v>3</v>
      </c>
      <c r="D1317" s="19"/>
      <c r="E1317" s="20"/>
      <c r="F1317" s="21"/>
      <c r="G1317" s="116"/>
      <c r="H1317" s="57" t="str">
        <f t="shared" si="648"/>
        <v xml:space="preserve"> </v>
      </c>
      <c r="I1317" s="22"/>
      <c r="J1317" s="58" t="str">
        <f t="shared" si="649"/>
        <v xml:space="preserve"> </v>
      </c>
      <c r="K1317" s="59" t="str">
        <f t="shared" ref="K1317" si="651">IF(ISBLANK(G1317)," ",(H1317+29))</f>
        <v xml:space="preserve"> </v>
      </c>
      <c r="L1317" s="60" t="str">
        <f t="shared" si="650"/>
        <v xml:space="preserve"> </v>
      </c>
      <c r="M1317" s="100"/>
      <c r="N1317" s="101"/>
      <c r="O1317" s="64"/>
      <c r="P1317" s="48"/>
      <c r="Q1317" s="48"/>
      <c r="R1317" s="48"/>
      <c r="S1317" s="48"/>
      <c r="T1317" s="48"/>
      <c r="U1317" s="48"/>
      <c r="V1317" s="48"/>
      <c r="W1317" s="48"/>
      <c r="X1317" s="48"/>
      <c r="Y1317" s="48"/>
      <c r="Z1317" s="48"/>
      <c r="AA1317"/>
      <c r="AB1317"/>
    </row>
    <row r="1318" spans="1:28" ht="17.100000000000001" customHeight="1" x14ac:dyDescent="0.45">
      <c r="A1318" s="296"/>
      <c r="B1318" s="151"/>
      <c r="C1318" s="139">
        <f t="shared" si="647"/>
        <v>4</v>
      </c>
      <c r="D1318" s="19"/>
      <c r="E1318" s="20"/>
      <c r="F1318" s="21"/>
      <c r="G1318" s="22"/>
      <c r="H1318" s="57" t="str">
        <f t="shared" si="648"/>
        <v xml:space="preserve"> </v>
      </c>
      <c r="I1318" s="22"/>
      <c r="J1318" s="58" t="str">
        <f t="shared" si="649"/>
        <v xml:space="preserve"> </v>
      </c>
      <c r="K1318" s="59" t="str">
        <f>IF(ISBLANK(G1318)," ",(H1318+29))</f>
        <v xml:space="preserve"> </v>
      </c>
      <c r="L1318" s="60" t="str">
        <f t="shared" si="650"/>
        <v xml:space="preserve"> </v>
      </c>
      <c r="M1318" s="100"/>
      <c r="N1318" s="101"/>
      <c r="O1318" s="64"/>
      <c r="P1318" s="48"/>
      <c r="Q1318" s="48"/>
      <c r="R1318" s="48"/>
      <c r="S1318" s="48"/>
      <c r="T1318" s="48"/>
      <c r="U1318" s="48"/>
      <c r="V1318" s="48"/>
      <c r="W1318" s="48"/>
      <c r="X1318" s="48"/>
      <c r="Y1318" s="48"/>
      <c r="Z1318" s="48"/>
      <c r="AA1318"/>
      <c r="AB1318"/>
    </row>
    <row r="1319" spans="1:28" ht="17.100000000000001" customHeight="1" x14ac:dyDescent="0.45">
      <c r="A1319" s="296"/>
      <c r="B1319" s="151"/>
      <c r="C1319" s="139">
        <f t="shared" si="647"/>
        <v>5</v>
      </c>
      <c r="D1319" s="19"/>
      <c r="E1319" s="20"/>
      <c r="F1319" s="21"/>
      <c r="G1319" s="22"/>
      <c r="H1319" s="57" t="str">
        <f t="shared" si="648"/>
        <v xml:space="preserve"> </v>
      </c>
      <c r="I1319" s="22"/>
      <c r="J1319" s="58" t="str">
        <f t="shared" si="649"/>
        <v xml:space="preserve"> </v>
      </c>
      <c r="K1319" s="59" t="str">
        <f t="shared" ref="K1319:K1324" si="652">IF(ISBLANK(G1319)," ",(H1319+29))</f>
        <v xml:space="preserve"> </v>
      </c>
      <c r="L1319" s="60" t="str">
        <f t="shared" si="650"/>
        <v xml:space="preserve"> </v>
      </c>
      <c r="M1319" s="100"/>
      <c r="N1319" s="101"/>
      <c r="O1319" s="64"/>
      <c r="P1319" s="48"/>
      <c r="Q1319" s="48"/>
      <c r="R1319" s="48"/>
      <c r="S1319" s="48"/>
      <c r="T1319" s="48"/>
      <c r="U1319" s="48"/>
      <c r="V1319" s="48"/>
      <c r="W1319" s="48"/>
      <c r="X1319" s="48"/>
      <c r="Y1319" s="48"/>
      <c r="Z1319" s="48"/>
      <c r="AA1319"/>
      <c r="AB1319"/>
    </row>
    <row r="1320" spans="1:28" ht="17.100000000000001" customHeight="1" x14ac:dyDescent="0.45">
      <c r="A1320" s="296"/>
      <c r="B1320" s="151"/>
      <c r="C1320" s="139">
        <f t="shared" si="647"/>
        <v>6</v>
      </c>
      <c r="D1320" s="19"/>
      <c r="E1320" s="20"/>
      <c r="F1320" s="21"/>
      <c r="G1320" s="22"/>
      <c r="H1320" s="57" t="str">
        <f t="shared" si="648"/>
        <v xml:space="preserve"> </v>
      </c>
      <c r="I1320" s="22"/>
      <c r="J1320" s="58" t="str">
        <f t="shared" si="649"/>
        <v xml:space="preserve"> </v>
      </c>
      <c r="K1320" s="59" t="str">
        <f t="shared" si="652"/>
        <v xml:space="preserve"> </v>
      </c>
      <c r="L1320" s="60" t="str">
        <f t="shared" si="650"/>
        <v xml:space="preserve"> </v>
      </c>
      <c r="M1320" s="100"/>
      <c r="N1320" s="101"/>
      <c r="O1320" s="64"/>
      <c r="P1320" s="48"/>
      <c r="Q1320" s="48"/>
      <c r="R1320" s="48"/>
      <c r="S1320" s="48"/>
      <c r="T1320" s="48"/>
      <c r="U1320" s="48"/>
      <c r="V1320" s="48"/>
      <c r="W1320" s="48"/>
      <c r="X1320" s="48"/>
      <c r="Y1320" s="48"/>
      <c r="Z1320" s="48"/>
      <c r="AA1320"/>
      <c r="AB1320"/>
    </row>
    <row r="1321" spans="1:28" ht="17.100000000000001" customHeight="1" x14ac:dyDescent="0.45">
      <c r="A1321" s="296"/>
      <c r="B1321" s="151"/>
      <c r="C1321" s="139">
        <f t="shared" si="647"/>
        <v>7</v>
      </c>
      <c r="D1321" s="19"/>
      <c r="E1321" s="20"/>
      <c r="F1321" s="21"/>
      <c r="G1321" s="22"/>
      <c r="H1321" s="57" t="str">
        <f t="shared" si="648"/>
        <v xml:space="preserve"> </v>
      </c>
      <c r="I1321" s="22"/>
      <c r="J1321" s="58" t="str">
        <f t="shared" si="649"/>
        <v xml:space="preserve"> </v>
      </c>
      <c r="K1321" s="59" t="str">
        <f t="shared" si="652"/>
        <v xml:space="preserve"> </v>
      </c>
      <c r="L1321" s="60" t="str">
        <f t="shared" si="650"/>
        <v xml:space="preserve"> </v>
      </c>
      <c r="M1321" s="100"/>
      <c r="N1321" s="101"/>
      <c r="O1321" s="64"/>
      <c r="P1321" s="48"/>
      <c r="Q1321" s="48"/>
      <c r="R1321" s="48"/>
      <c r="S1321" s="48"/>
      <c r="T1321" s="48"/>
      <c r="U1321" s="48"/>
      <c r="V1321" s="48"/>
      <c r="W1321" s="48"/>
      <c r="X1321" s="48"/>
      <c r="Y1321" s="48"/>
      <c r="Z1321" s="48"/>
      <c r="AA1321"/>
      <c r="AB1321"/>
    </row>
    <row r="1322" spans="1:28" ht="17.100000000000001" customHeight="1" x14ac:dyDescent="0.45">
      <c r="A1322" s="296"/>
      <c r="B1322" s="151"/>
      <c r="C1322" s="139">
        <f t="shared" si="647"/>
        <v>8</v>
      </c>
      <c r="D1322" s="19"/>
      <c r="E1322" s="20"/>
      <c r="F1322" s="21"/>
      <c r="G1322" s="22"/>
      <c r="H1322" s="57" t="str">
        <f t="shared" si="648"/>
        <v xml:space="preserve"> </v>
      </c>
      <c r="I1322" s="22"/>
      <c r="J1322" s="58" t="str">
        <f t="shared" si="649"/>
        <v xml:space="preserve"> </v>
      </c>
      <c r="K1322" s="59" t="str">
        <f t="shared" si="652"/>
        <v xml:space="preserve"> </v>
      </c>
      <c r="L1322" s="60" t="str">
        <f t="shared" si="650"/>
        <v xml:space="preserve"> </v>
      </c>
      <c r="M1322" s="100"/>
      <c r="N1322" s="101"/>
      <c r="O1322" s="64"/>
      <c r="P1322" s="48"/>
      <c r="Q1322" s="48"/>
      <c r="R1322" s="48"/>
      <c r="S1322" s="48"/>
      <c r="T1322" s="48"/>
      <c r="U1322" s="48"/>
      <c r="V1322" s="48"/>
      <c r="W1322" s="48"/>
      <c r="X1322" s="48"/>
      <c r="Y1322" s="48"/>
      <c r="Z1322" s="48"/>
      <c r="AA1322"/>
      <c r="AB1322"/>
    </row>
    <row r="1323" spans="1:28" ht="17.100000000000001" customHeight="1" x14ac:dyDescent="0.45">
      <c r="A1323" s="296"/>
      <c r="B1323" s="151"/>
      <c r="C1323" s="139">
        <f t="shared" si="647"/>
        <v>9</v>
      </c>
      <c r="D1323" s="19"/>
      <c r="E1323" s="20"/>
      <c r="F1323" s="21"/>
      <c r="G1323" s="22"/>
      <c r="H1323" s="57" t="str">
        <f t="shared" si="648"/>
        <v xml:space="preserve"> </v>
      </c>
      <c r="I1323" s="22"/>
      <c r="J1323" s="58" t="str">
        <f t="shared" si="649"/>
        <v xml:space="preserve"> </v>
      </c>
      <c r="K1323" s="59" t="str">
        <f t="shared" si="652"/>
        <v xml:space="preserve"> </v>
      </c>
      <c r="L1323" s="60" t="str">
        <f t="shared" si="650"/>
        <v xml:space="preserve"> </v>
      </c>
      <c r="M1323" s="100"/>
      <c r="N1323" s="101"/>
      <c r="O1323" s="64"/>
      <c r="P1323" s="48"/>
      <c r="Q1323" s="48"/>
      <c r="R1323" s="48"/>
      <c r="S1323" s="48"/>
    </row>
    <row r="1324" spans="1:28" ht="17.100000000000001" customHeight="1" thickBot="1" x14ac:dyDescent="0.5">
      <c r="A1324" s="297"/>
      <c r="B1324" s="152"/>
      <c r="C1324" s="140">
        <f t="shared" si="647"/>
        <v>10</v>
      </c>
      <c r="D1324" s="23"/>
      <c r="E1324" s="24"/>
      <c r="F1324" s="102"/>
      <c r="G1324" s="25"/>
      <c r="H1324" s="103" t="str">
        <f t="shared" si="648"/>
        <v xml:space="preserve"> </v>
      </c>
      <c r="I1324" s="25"/>
      <c r="J1324" s="104" t="str">
        <f t="shared" si="649"/>
        <v xml:space="preserve"> </v>
      </c>
      <c r="K1324" s="65" t="str">
        <f t="shared" si="652"/>
        <v xml:space="preserve"> </v>
      </c>
      <c r="L1324" s="105" t="str">
        <f t="shared" si="650"/>
        <v xml:space="preserve"> </v>
      </c>
      <c r="M1324" s="66"/>
      <c r="N1324" s="67"/>
      <c r="O1324" s="68"/>
      <c r="P1324" s="48"/>
      <c r="Q1324" s="48"/>
      <c r="R1324" s="48"/>
      <c r="S1324" s="48"/>
    </row>
    <row r="1325" spans="1:28" ht="55.9" thickBot="1" x14ac:dyDescent="0.5">
      <c r="A1325" s="112" t="s">
        <v>65</v>
      </c>
      <c r="B1325" s="113" t="s">
        <v>112</v>
      </c>
      <c r="C1325" s="114" t="s">
        <v>79</v>
      </c>
      <c r="D1325" s="114" t="s">
        <v>107</v>
      </c>
      <c r="E1325" s="114" t="s">
        <v>211</v>
      </c>
      <c r="F1325" s="114" t="s">
        <v>81</v>
      </c>
      <c r="G1325" s="114" t="s">
        <v>32</v>
      </c>
      <c r="H1325" s="114" t="s">
        <v>68</v>
      </c>
      <c r="I1325" s="114" t="s">
        <v>44</v>
      </c>
      <c r="J1325" s="114" t="s">
        <v>33</v>
      </c>
      <c r="K1325" s="114" t="s">
        <v>34</v>
      </c>
      <c r="L1325" s="114" t="s">
        <v>228</v>
      </c>
      <c r="M1325" s="114" t="s">
        <v>229</v>
      </c>
      <c r="N1325" s="114" t="s">
        <v>80</v>
      </c>
      <c r="O1325" s="115" t="s">
        <v>69</v>
      </c>
      <c r="P1325" s="48"/>
    </row>
    <row r="1326" spans="1:28" ht="21" customHeight="1" x14ac:dyDescent="0.5">
      <c r="A1326" s="81">
        <f>A1313+1</f>
        <v>102</v>
      </c>
      <c r="B1326" s="181"/>
      <c r="C1326" s="174"/>
      <c r="D1326" s="85" t="str">
        <f t="shared" ref="D1326" si="653">IF(ISBLANK(C1326)," ",C1326/$K$8)</f>
        <v xml:space="preserve"> </v>
      </c>
      <c r="E1326" s="17"/>
      <c r="F1326" s="86" t="str">
        <f t="shared" ref="F1326" si="654">IF((SUM(L1328:L1337))&gt;0,SUM(L1328:L1337)," ")</f>
        <v xml:space="preserve"> </v>
      </c>
      <c r="G1326" s="17"/>
      <c r="H1326" s="17"/>
      <c r="I1326" s="17"/>
      <c r="J1326" s="17"/>
      <c r="K1326" s="18"/>
      <c r="L1326" s="18"/>
      <c r="M1326" s="52" t="str">
        <f>IF(ISBLANK(C1326)," ",IF(SUM(D1328:E1337)+SUM(G1326:H1326)+SUM(J1326:L1326)&gt;(D1326*$K$8*$G$8),(D1326*$K$8*$G$8),SUM(D1328:E1337)+SUM(G1326:H1326)+SUM(J1326:L1326)))</f>
        <v xml:space="preserve"> </v>
      </c>
      <c r="N1326" s="26"/>
      <c r="O1326" s="106" t="str">
        <f>IF(ISBLANK(N1326)," ",IF(M1326="0,00","0,00",MIN(IF(SUM(750/$O$8*M1326)&gt;750,750,SUM(750/$O$8*M1326)),N1326)))</f>
        <v xml:space="preserve"> </v>
      </c>
      <c r="P1326" s="53"/>
    </row>
    <row r="1327" spans="1:28" ht="86.1" customHeight="1" x14ac:dyDescent="0.45">
      <c r="A1327" s="291" t="s">
        <v>109</v>
      </c>
      <c r="B1327" s="120" t="s">
        <v>113</v>
      </c>
      <c r="C1327" s="82" t="s">
        <v>115</v>
      </c>
      <c r="D1327" s="83" t="s">
        <v>201</v>
      </c>
      <c r="E1327" s="83" t="s">
        <v>31</v>
      </c>
      <c r="F1327" s="83" t="s">
        <v>35</v>
      </c>
      <c r="G1327" s="83" t="s">
        <v>110</v>
      </c>
      <c r="H1327" s="83" t="s">
        <v>43</v>
      </c>
      <c r="I1327" s="83" t="s">
        <v>82</v>
      </c>
      <c r="J1327" s="83" t="s">
        <v>83</v>
      </c>
      <c r="K1327" s="84" t="s">
        <v>84</v>
      </c>
      <c r="L1327" s="188" t="s">
        <v>229</v>
      </c>
      <c r="M1327" s="293" t="s">
        <v>66</v>
      </c>
      <c r="N1327" s="294"/>
      <c r="O1327" s="295"/>
      <c r="P1327" s="48"/>
    </row>
    <row r="1328" spans="1:28" ht="17.100000000000001" customHeight="1" x14ac:dyDescent="0.45">
      <c r="A1328" s="291"/>
      <c r="B1328" s="151"/>
      <c r="C1328" s="141">
        <v>1</v>
      </c>
      <c r="D1328" s="19"/>
      <c r="E1328" s="20"/>
      <c r="F1328" s="21"/>
      <c r="G1328" s="22"/>
      <c r="H1328" s="87" t="str">
        <f t="shared" ref="H1328:H1337" si="655">IF(ISBLANK(G1328)," ",(G1328+1))</f>
        <v xml:space="preserve"> </v>
      </c>
      <c r="I1328" s="22"/>
      <c r="J1328" s="88" t="str">
        <f t="shared" ref="J1328:J1337" si="656">IF(ISBLANK(I1328)," ",DATEDIF(G1328,I1328,"d"))</f>
        <v xml:space="preserve"> </v>
      </c>
      <c r="K1328" s="89" t="str">
        <f t="shared" ref="K1328:K1337" si="657">IF(ISBLANK(G1328)," ",(H1328+29))</f>
        <v xml:space="preserve"> </v>
      </c>
      <c r="L1328" s="90" t="str">
        <f t="shared" ref="L1328:L1337" si="658">IF(ISBLANK(D1328),IF(ISBLANK(E1328)," ",D1328+E1328),D1328+E1328)</f>
        <v xml:space="preserve"> </v>
      </c>
      <c r="M1328" s="91"/>
      <c r="N1328" s="92"/>
      <c r="O1328" s="93"/>
      <c r="P1328" s="48"/>
      <c r="Q1328" s="48"/>
      <c r="R1328" s="48"/>
      <c r="S1328" s="48"/>
      <c r="T1328" s="48"/>
      <c r="U1328" s="48"/>
      <c r="V1328" s="48"/>
      <c r="W1328" s="48"/>
      <c r="X1328" s="48"/>
      <c r="Y1328" s="48"/>
      <c r="Z1328" s="48"/>
      <c r="AA1328"/>
      <c r="AB1328"/>
    </row>
    <row r="1329" spans="1:28" ht="17.100000000000001" customHeight="1" x14ac:dyDescent="0.45">
      <c r="A1329" s="291"/>
      <c r="B1329" s="151"/>
      <c r="C1329" s="141">
        <f t="shared" ref="C1329:C1337" si="659">C1328+1</f>
        <v>2</v>
      </c>
      <c r="D1329" s="19"/>
      <c r="E1329" s="20"/>
      <c r="F1329" s="21"/>
      <c r="G1329" s="22"/>
      <c r="H1329" s="87" t="str">
        <f t="shared" si="655"/>
        <v xml:space="preserve"> </v>
      </c>
      <c r="I1329" s="22"/>
      <c r="J1329" s="88" t="str">
        <f t="shared" si="656"/>
        <v xml:space="preserve"> </v>
      </c>
      <c r="K1329" s="89" t="str">
        <f t="shared" si="657"/>
        <v xml:space="preserve"> </v>
      </c>
      <c r="L1329" s="90" t="str">
        <f t="shared" si="658"/>
        <v xml:space="preserve"> </v>
      </c>
      <c r="M1329" s="107"/>
      <c r="N1329" s="108"/>
      <c r="O1329" s="94"/>
      <c r="P1329" s="48"/>
      <c r="Q1329" s="48"/>
      <c r="R1329" s="48"/>
      <c r="S1329" s="48"/>
      <c r="T1329" s="48"/>
      <c r="U1329" s="48"/>
      <c r="V1329" s="48"/>
      <c r="W1329" s="48"/>
      <c r="X1329" s="48"/>
      <c r="Y1329" s="48"/>
      <c r="Z1329" s="48"/>
      <c r="AA1329"/>
      <c r="AB1329"/>
    </row>
    <row r="1330" spans="1:28" ht="17.100000000000001" customHeight="1" x14ac:dyDescent="0.45">
      <c r="A1330" s="291"/>
      <c r="B1330" s="151"/>
      <c r="C1330" s="141">
        <f t="shared" si="659"/>
        <v>3</v>
      </c>
      <c r="D1330" s="19"/>
      <c r="E1330" s="20"/>
      <c r="F1330" s="21"/>
      <c r="G1330" s="22"/>
      <c r="H1330" s="87" t="str">
        <f t="shared" si="655"/>
        <v xml:space="preserve"> </v>
      </c>
      <c r="I1330" s="22"/>
      <c r="J1330" s="88" t="str">
        <f t="shared" si="656"/>
        <v xml:space="preserve"> </v>
      </c>
      <c r="K1330" s="89" t="str">
        <f t="shared" si="657"/>
        <v xml:space="preserve"> </v>
      </c>
      <c r="L1330" s="90" t="str">
        <f t="shared" si="658"/>
        <v xml:space="preserve"> </v>
      </c>
      <c r="M1330" s="107"/>
      <c r="N1330" s="108"/>
      <c r="O1330" s="94"/>
      <c r="P1330" s="48"/>
      <c r="Q1330" s="48"/>
      <c r="R1330" s="48"/>
      <c r="S1330" s="48"/>
      <c r="T1330" s="48"/>
      <c r="U1330" s="48"/>
      <c r="V1330" s="48"/>
      <c r="W1330" s="48"/>
      <c r="X1330" s="48"/>
      <c r="Y1330" s="48"/>
      <c r="Z1330" s="48"/>
      <c r="AA1330"/>
      <c r="AB1330"/>
    </row>
    <row r="1331" spans="1:28" ht="17.100000000000001" customHeight="1" x14ac:dyDescent="0.45">
      <c r="A1331" s="291"/>
      <c r="B1331" s="151"/>
      <c r="C1331" s="141">
        <f t="shared" si="659"/>
        <v>4</v>
      </c>
      <c r="D1331" s="19"/>
      <c r="E1331" s="20"/>
      <c r="F1331" s="21"/>
      <c r="G1331" s="22"/>
      <c r="H1331" s="87" t="str">
        <f t="shared" si="655"/>
        <v xml:space="preserve"> </v>
      </c>
      <c r="I1331" s="22"/>
      <c r="J1331" s="88" t="str">
        <f t="shared" si="656"/>
        <v xml:space="preserve"> </v>
      </c>
      <c r="K1331" s="89" t="str">
        <f t="shared" si="657"/>
        <v xml:space="preserve"> </v>
      </c>
      <c r="L1331" s="90" t="str">
        <f t="shared" si="658"/>
        <v xml:space="preserve"> </v>
      </c>
      <c r="M1331" s="107"/>
      <c r="N1331" s="108"/>
      <c r="O1331" s="94"/>
      <c r="P1331" s="48"/>
      <c r="Q1331" s="48"/>
      <c r="R1331" s="48"/>
      <c r="S1331" s="48"/>
      <c r="T1331" s="48"/>
      <c r="U1331" s="48"/>
      <c r="V1331" s="48"/>
      <c r="W1331" s="48"/>
      <c r="X1331" s="48"/>
      <c r="Y1331" s="48"/>
      <c r="Z1331" s="48"/>
      <c r="AA1331"/>
      <c r="AB1331"/>
    </row>
    <row r="1332" spans="1:28" ht="17.100000000000001" customHeight="1" x14ac:dyDescent="0.45">
      <c r="A1332" s="291"/>
      <c r="B1332" s="151"/>
      <c r="C1332" s="141">
        <f t="shared" si="659"/>
        <v>5</v>
      </c>
      <c r="D1332" s="19"/>
      <c r="E1332" s="20"/>
      <c r="F1332" s="21"/>
      <c r="G1332" s="22"/>
      <c r="H1332" s="87" t="str">
        <f t="shared" si="655"/>
        <v xml:space="preserve"> </v>
      </c>
      <c r="I1332" s="22"/>
      <c r="J1332" s="88" t="str">
        <f t="shared" si="656"/>
        <v xml:space="preserve"> </v>
      </c>
      <c r="K1332" s="89" t="str">
        <f t="shared" si="657"/>
        <v xml:space="preserve"> </v>
      </c>
      <c r="L1332" s="90" t="str">
        <f t="shared" si="658"/>
        <v xml:space="preserve"> </v>
      </c>
      <c r="M1332" s="107"/>
      <c r="N1332" s="108"/>
      <c r="O1332" s="94"/>
      <c r="P1332" s="48"/>
      <c r="Q1332" s="48"/>
      <c r="R1332" s="48"/>
      <c r="S1332" s="48"/>
      <c r="T1332" s="48"/>
      <c r="U1332" s="48"/>
      <c r="V1332" s="48"/>
      <c r="W1332" s="48"/>
      <c r="X1332" s="48"/>
      <c r="Y1332" s="48"/>
      <c r="Z1332" s="48"/>
      <c r="AA1332"/>
      <c r="AB1332"/>
    </row>
    <row r="1333" spans="1:28" ht="17.100000000000001" customHeight="1" x14ac:dyDescent="0.45">
      <c r="A1333" s="291"/>
      <c r="B1333" s="151"/>
      <c r="C1333" s="141">
        <f t="shared" si="659"/>
        <v>6</v>
      </c>
      <c r="D1333" s="19"/>
      <c r="E1333" s="20"/>
      <c r="F1333" s="21"/>
      <c r="G1333" s="22"/>
      <c r="H1333" s="87" t="str">
        <f t="shared" si="655"/>
        <v xml:space="preserve"> </v>
      </c>
      <c r="I1333" s="22"/>
      <c r="J1333" s="88" t="str">
        <f t="shared" si="656"/>
        <v xml:space="preserve"> </v>
      </c>
      <c r="K1333" s="89" t="str">
        <f t="shared" si="657"/>
        <v xml:space="preserve"> </v>
      </c>
      <c r="L1333" s="90" t="str">
        <f t="shared" si="658"/>
        <v xml:space="preserve"> </v>
      </c>
      <c r="M1333" s="107"/>
      <c r="N1333" s="108"/>
      <c r="O1333" s="94"/>
      <c r="P1333" s="48"/>
      <c r="Q1333" s="48"/>
      <c r="R1333" s="48"/>
      <c r="S1333" s="48"/>
      <c r="T1333" s="48"/>
      <c r="U1333" s="48"/>
      <c r="V1333" s="48"/>
      <c r="W1333" s="48"/>
      <c r="X1333" s="48"/>
      <c r="Y1333" s="48"/>
      <c r="Z1333" s="48"/>
      <c r="AA1333"/>
      <c r="AB1333"/>
    </row>
    <row r="1334" spans="1:28" ht="17.100000000000001" customHeight="1" x14ac:dyDescent="0.45">
      <c r="A1334" s="291"/>
      <c r="B1334" s="151"/>
      <c r="C1334" s="141">
        <f t="shared" si="659"/>
        <v>7</v>
      </c>
      <c r="D1334" s="19"/>
      <c r="E1334" s="20"/>
      <c r="F1334" s="21"/>
      <c r="G1334" s="22"/>
      <c r="H1334" s="87" t="str">
        <f t="shared" si="655"/>
        <v xml:space="preserve"> </v>
      </c>
      <c r="I1334" s="22"/>
      <c r="J1334" s="88" t="str">
        <f t="shared" si="656"/>
        <v xml:space="preserve"> </v>
      </c>
      <c r="K1334" s="89" t="str">
        <f t="shared" si="657"/>
        <v xml:space="preserve"> </v>
      </c>
      <c r="L1334" s="90" t="str">
        <f t="shared" si="658"/>
        <v xml:space="preserve"> </v>
      </c>
      <c r="M1334" s="107"/>
      <c r="N1334" s="108"/>
      <c r="O1334" s="94"/>
      <c r="P1334" s="48"/>
      <c r="Q1334" s="48"/>
      <c r="R1334" s="48"/>
      <c r="S1334" s="48"/>
      <c r="T1334" s="48"/>
      <c r="U1334" s="48"/>
      <c r="V1334" s="48"/>
      <c r="W1334" s="48"/>
      <c r="X1334" s="48"/>
      <c r="Y1334" s="48"/>
      <c r="Z1334" s="48"/>
      <c r="AA1334"/>
      <c r="AB1334"/>
    </row>
    <row r="1335" spans="1:28" ht="17.100000000000001" customHeight="1" x14ac:dyDescent="0.45">
      <c r="A1335" s="291"/>
      <c r="B1335" s="151"/>
      <c r="C1335" s="141">
        <f t="shared" si="659"/>
        <v>8</v>
      </c>
      <c r="D1335" s="19"/>
      <c r="E1335" s="20"/>
      <c r="F1335" s="21"/>
      <c r="G1335" s="22"/>
      <c r="H1335" s="87" t="str">
        <f t="shared" si="655"/>
        <v xml:space="preserve"> </v>
      </c>
      <c r="I1335" s="22"/>
      <c r="J1335" s="88" t="str">
        <f t="shared" si="656"/>
        <v xml:space="preserve"> </v>
      </c>
      <c r="K1335" s="89" t="str">
        <f t="shared" si="657"/>
        <v xml:space="preserve"> </v>
      </c>
      <c r="L1335" s="90" t="str">
        <f t="shared" si="658"/>
        <v xml:space="preserve"> </v>
      </c>
      <c r="M1335" s="107"/>
      <c r="N1335" s="108"/>
      <c r="O1335" s="94"/>
      <c r="P1335" s="48"/>
      <c r="Q1335" s="48"/>
      <c r="R1335" s="48"/>
      <c r="S1335" s="48"/>
      <c r="T1335" s="48"/>
      <c r="U1335" s="48"/>
      <c r="V1335" s="48"/>
      <c r="W1335" s="48"/>
      <c r="X1335" s="48"/>
      <c r="Y1335" s="48"/>
      <c r="Z1335" s="48"/>
      <c r="AA1335"/>
      <c r="AB1335"/>
    </row>
    <row r="1336" spans="1:28" ht="17.100000000000001" customHeight="1" x14ac:dyDescent="0.45">
      <c r="A1336" s="291"/>
      <c r="B1336" s="151"/>
      <c r="C1336" s="141">
        <f t="shared" si="659"/>
        <v>9</v>
      </c>
      <c r="D1336" s="19"/>
      <c r="E1336" s="20"/>
      <c r="F1336" s="21"/>
      <c r="G1336" s="22"/>
      <c r="H1336" s="87" t="str">
        <f t="shared" si="655"/>
        <v xml:space="preserve"> </v>
      </c>
      <c r="I1336" s="22"/>
      <c r="J1336" s="88" t="str">
        <f t="shared" si="656"/>
        <v xml:space="preserve"> </v>
      </c>
      <c r="K1336" s="89" t="str">
        <f t="shared" si="657"/>
        <v xml:space="preserve"> </v>
      </c>
      <c r="L1336" s="90" t="str">
        <f t="shared" si="658"/>
        <v xml:space="preserve"> </v>
      </c>
      <c r="M1336" s="107"/>
      <c r="N1336" s="108"/>
      <c r="O1336" s="94"/>
      <c r="P1336" s="48"/>
      <c r="Q1336" s="48"/>
      <c r="R1336" s="48"/>
      <c r="S1336" s="48"/>
    </row>
    <row r="1337" spans="1:28" ht="17.100000000000001" customHeight="1" thickBot="1" x14ac:dyDescent="0.5">
      <c r="A1337" s="292"/>
      <c r="B1337" s="152"/>
      <c r="C1337" s="142">
        <f t="shared" si="659"/>
        <v>10</v>
      </c>
      <c r="D1337" s="23"/>
      <c r="E1337" s="24"/>
      <c r="F1337" s="102"/>
      <c r="G1337" s="25"/>
      <c r="H1337" s="109" t="str">
        <f t="shared" si="655"/>
        <v xml:space="preserve"> </v>
      </c>
      <c r="I1337" s="25"/>
      <c r="J1337" s="110" t="str">
        <f t="shared" si="656"/>
        <v xml:space="preserve"> </v>
      </c>
      <c r="K1337" s="95" t="str">
        <f t="shared" si="657"/>
        <v xml:space="preserve"> </v>
      </c>
      <c r="L1337" s="111" t="str">
        <f t="shared" si="658"/>
        <v xml:space="preserve"> </v>
      </c>
      <c r="M1337" s="96"/>
      <c r="N1337" s="97"/>
      <c r="O1337" s="98"/>
      <c r="P1337" s="48"/>
      <c r="Q1337" s="48"/>
      <c r="R1337" s="48"/>
      <c r="S1337" s="48"/>
    </row>
    <row r="1338" spans="1:28" ht="55.9" thickBot="1" x14ac:dyDescent="0.5">
      <c r="A1338" s="112" t="s">
        <v>65</v>
      </c>
      <c r="B1338" s="113" t="s">
        <v>112</v>
      </c>
      <c r="C1338" s="114" t="s">
        <v>79</v>
      </c>
      <c r="D1338" s="114" t="s">
        <v>107</v>
      </c>
      <c r="E1338" s="114" t="s">
        <v>211</v>
      </c>
      <c r="F1338" s="114" t="s">
        <v>81</v>
      </c>
      <c r="G1338" s="114" t="s">
        <v>32</v>
      </c>
      <c r="H1338" s="114" t="s">
        <v>68</v>
      </c>
      <c r="I1338" s="114" t="s">
        <v>44</v>
      </c>
      <c r="J1338" s="114" t="s">
        <v>33</v>
      </c>
      <c r="K1338" s="114" t="s">
        <v>34</v>
      </c>
      <c r="L1338" s="114" t="s">
        <v>228</v>
      </c>
      <c r="M1338" s="114" t="s">
        <v>229</v>
      </c>
      <c r="N1338" s="114" t="s">
        <v>80</v>
      </c>
      <c r="O1338" s="115" t="s">
        <v>69</v>
      </c>
      <c r="P1338" s="48"/>
    </row>
    <row r="1339" spans="1:28" ht="21" customHeight="1" x14ac:dyDescent="0.5">
      <c r="A1339" s="49">
        <f>A1326+1</f>
        <v>103</v>
      </c>
      <c r="B1339" s="181"/>
      <c r="C1339" s="174"/>
      <c r="D1339" s="50" t="str">
        <f>IF(ISBLANK(C1339)," ",C1339/$K$8)</f>
        <v xml:space="preserve"> </v>
      </c>
      <c r="E1339" s="17"/>
      <c r="F1339" s="51" t="str">
        <f>IF((SUM(L1341:L1350))&gt;0,SUM(L1341:L1350)," ")</f>
        <v xml:space="preserve"> </v>
      </c>
      <c r="G1339" s="17"/>
      <c r="H1339" s="17"/>
      <c r="I1339" s="17"/>
      <c r="J1339" s="17"/>
      <c r="K1339" s="18"/>
      <c r="L1339" s="18"/>
      <c r="M1339" s="52" t="str">
        <f>IF(ISBLANK(C1339)," ",IF(SUM(D1341:E1350)+SUM(G1339:H1339)+SUM(J1339:L1339)&gt;(D1339*$K$8*$G$8),(D1339*$K$8*$G$8),SUM(D1341:E1350)+SUM(G1339:H1339)+SUM(J1339:L1339)))</f>
        <v xml:space="preserve"> </v>
      </c>
      <c r="N1339" s="26"/>
      <c r="O1339" s="99" t="str">
        <f>IF(ISBLANK(N1339)," ",IF(M1339="0,00","0,00",MIN(IF(SUM(750/$O$8*M1339)&gt;750,750,SUM(750/$O$8*M1339)),N1339)))</f>
        <v xml:space="preserve"> </v>
      </c>
      <c r="P1339" s="53"/>
    </row>
    <row r="1340" spans="1:28" ht="86.1" customHeight="1" x14ac:dyDescent="0.45">
      <c r="A1340" s="296" t="s">
        <v>109</v>
      </c>
      <c r="B1340" s="146" t="s">
        <v>113</v>
      </c>
      <c r="C1340" s="54" t="s">
        <v>115</v>
      </c>
      <c r="D1340" s="55" t="s">
        <v>201</v>
      </c>
      <c r="E1340" s="55" t="s">
        <v>31</v>
      </c>
      <c r="F1340" s="55" t="s">
        <v>35</v>
      </c>
      <c r="G1340" s="55" t="s">
        <v>110</v>
      </c>
      <c r="H1340" s="55" t="s">
        <v>43</v>
      </c>
      <c r="I1340" s="55" t="s">
        <v>82</v>
      </c>
      <c r="J1340" s="55" t="s">
        <v>83</v>
      </c>
      <c r="K1340" s="56" t="s">
        <v>84</v>
      </c>
      <c r="L1340" s="187" t="s">
        <v>229</v>
      </c>
      <c r="M1340" s="298" t="s">
        <v>66</v>
      </c>
      <c r="N1340" s="299"/>
      <c r="O1340" s="300"/>
      <c r="P1340" s="48"/>
    </row>
    <row r="1341" spans="1:28" ht="17.100000000000001" customHeight="1" x14ac:dyDescent="0.45">
      <c r="A1341" s="296"/>
      <c r="B1341" s="151"/>
      <c r="C1341" s="139">
        <v>1</v>
      </c>
      <c r="D1341" s="19"/>
      <c r="E1341" s="20"/>
      <c r="F1341" s="21"/>
      <c r="G1341" s="22"/>
      <c r="H1341" s="57" t="str">
        <f>IF(ISBLANK(G1341)," ",(G1341+1))</f>
        <v xml:space="preserve"> </v>
      </c>
      <c r="I1341" s="22"/>
      <c r="J1341" s="58" t="str">
        <f>IF(ISBLANK(I1341)," ",DATEDIF(G1341,I1341,"d"))</f>
        <v xml:space="preserve"> </v>
      </c>
      <c r="K1341" s="59" t="str">
        <f>IF(ISBLANK(G1341)," ",(H1341+29))</f>
        <v xml:space="preserve"> </v>
      </c>
      <c r="L1341" s="60" t="str">
        <f>IF(ISBLANK(D1341),IF(ISBLANK(E1341)," ",D1341+E1341),D1341+E1341)</f>
        <v xml:space="preserve"> </v>
      </c>
      <c r="M1341" s="61"/>
      <c r="N1341" s="62"/>
      <c r="O1341" s="63"/>
      <c r="P1341" s="48"/>
      <c r="Q1341" s="48"/>
      <c r="R1341" s="48"/>
      <c r="S1341" s="48"/>
      <c r="T1341" s="48"/>
      <c r="U1341" s="48"/>
      <c r="V1341" s="48"/>
      <c r="W1341" s="48"/>
      <c r="X1341" s="48"/>
      <c r="Y1341" s="48"/>
      <c r="Z1341" s="48"/>
      <c r="AA1341"/>
      <c r="AB1341"/>
    </row>
    <row r="1342" spans="1:28" ht="17.100000000000001" customHeight="1" x14ac:dyDescent="0.45">
      <c r="A1342" s="296"/>
      <c r="B1342" s="151"/>
      <c r="C1342" s="139">
        <f t="shared" ref="C1342:C1350" si="660">C1341+1</f>
        <v>2</v>
      </c>
      <c r="D1342" s="19"/>
      <c r="E1342" s="20"/>
      <c r="F1342" s="21"/>
      <c r="G1342" s="22"/>
      <c r="H1342" s="57" t="str">
        <f t="shared" ref="H1342:H1350" si="661">IF(ISBLANK(G1342)," ",(G1342+1))</f>
        <v xml:space="preserve"> </v>
      </c>
      <c r="I1342" s="22"/>
      <c r="J1342" s="58" t="str">
        <f t="shared" ref="J1342:J1350" si="662">IF(ISBLANK(I1342)," ",DATEDIF(G1342,I1342,"d"))</f>
        <v xml:space="preserve"> </v>
      </c>
      <c r="K1342" s="59" t="str">
        <f>IF(ISBLANK(G1342)," ",(H1342+29))</f>
        <v xml:space="preserve"> </v>
      </c>
      <c r="L1342" s="60" t="str">
        <f t="shared" ref="L1342:L1350" si="663">IF(ISBLANK(D1342),IF(ISBLANK(E1342)," ",D1342+E1342),D1342+E1342)</f>
        <v xml:space="preserve"> </v>
      </c>
      <c r="M1342" s="100"/>
      <c r="N1342" s="101"/>
      <c r="O1342" s="64"/>
      <c r="P1342" s="48"/>
      <c r="Q1342" s="48"/>
      <c r="R1342" s="48"/>
      <c r="S1342" s="48"/>
      <c r="T1342" s="48"/>
      <c r="U1342" s="48"/>
      <c r="V1342" s="48"/>
      <c r="W1342" s="48"/>
      <c r="X1342" s="48"/>
      <c r="Y1342" s="48"/>
      <c r="Z1342" s="48"/>
      <c r="AA1342"/>
      <c r="AB1342"/>
    </row>
    <row r="1343" spans="1:28" ht="17.100000000000001" customHeight="1" x14ac:dyDescent="0.45">
      <c r="A1343" s="296"/>
      <c r="B1343" s="151"/>
      <c r="C1343" s="139">
        <f t="shared" si="660"/>
        <v>3</v>
      </c>
      <c r="D1343" s="19"/>
      <c r="E1343" s="20"/>
      <c r="F1343" s="21"/>
      <c r="G1343" s="116"/>
      <c r="H1343" s="57" t="str">
        <f t="shared" si="661"/>
        <v xml:space="preserve"> </v>
      </c>
      <c r="I1343" s="22"/>
      <c r="J1343" s="58" t="str">
        <f t="shared" si="662"/>
        <v xml:space="preserve"> </v>
      </c>
      <c r="K1343" s="59" t="str">
        <f t="shared" ref="K1343" si="664">IF(ISBLANK(G1343)," ",(H1343+29))</f>
        <v xml:space="preserve"> </v>
      </c>
      <c r="L1343" s="60" t="str">
        <f t="shared" si="663"/>
        <v xml:space="preserve"> </v>
      </c>
      <c r="M1343" s="100"/>
      <c r="N1343" s="101"/>
      <c r="O1343" s="64"/>
      <c r="P1343" s="48"/>
      <c r="Q1343" s="48"/>
      <c r="R1343" s="48"/>
      <c r="S1343" s="48"/>
      <c r="T1343" s="48"/>
      <c r="U1343" s="48"/>
      <c r="V1343" s="48"/>
      <c r="W1343" s="48"/>
      <c r="X1343" s="48"/>
      <c r="Y1343" s="48"/>
      <c r="Z1343" s="48"/>
      <c r="AA1343"/>
      <c r="AB1343"/>
    </row>
    <row r="1344" spans="1:28" ht="17.100000000000001" customHeight="1" x14ac:dyDescent="0.45">
      <c r="A1344" s="296"/>
      <c r="B1344" s="151"/>
      <c r="C1344" s="139">
        <f t="shared" si="660"/>
        <v>4</v>
      </c>
      <c r="D1344" s="19"/>
      <c r="E1344" s="20"/>
      <c r="F1344" s="21"/>
      <c r="G1344" s="22"/>
      <c r="H1344" s="57" t="str">
        <f t="shared" si="661"/>
        <v xml:space="preserve"> </v>
      </c>
      <c r="I1344" s="22"/>
      <c r="J1344" s="58" t="str">
        <f t="shared" si="662"/>
        <v xml:space="preserve"> </v>
      </c>
      <c r="K1344" s="59" t="str">
        <f>IF(ISBLANK(G1344)," ",(H1344+29))</f>
        <v xml:space="preserve"> </v>
      </c>
      <c r="L1344" s="60" t="str">
        <f t="shared" si="663"/>
        <v xml:space="preserve"> </v>
      </c>
      <c r="M1344" s="100"/>
      <c r="N1344" s="101"/>
      <c r="O1344" s="64"/>
      <c r="P1344" s="48"/>
      <c r="Q1344" s="48"/>
      <c r="R1344" s="48"/>
      <c r="S1344" s="48"/>
      <c r="T1344" s="48"/>
      <c r="U1344" s="48"/>
      <c r="V1344" s="48"/>
      <c r="W1344" s="48"/>
      <c r="X1344" s="48"/>
      <c r="Y1344" s="48"/>
      <c r="Z1344" s="48"/>
      <c r="AA1344"/>
      <c r="AB1344"/>
    </row>
    <row r="1345" spans="1:28" ht="17.100000000000001" customHeight="1" x14ac:dyDescent="0.45">
      <c r="A1345" s="296"/>
      <c r="B1345" s="151"/>
      <c r="C1345" s="139">
        <f t="shared" si="660"/>
        <v>5</v>
      </c>
      <c r="D1345" s="19"/>
      <c r="E1345" s="20"/>
      <c r="F1345" s="21"/>
      <c r="G1345" s="22"/>
      <c r="H1345" s="57" t="str">
        <f t="shared" si="661"/>
        <v xml:space="preserve"> </v>
      </c>
      <c r="I1345" s="22"/>
      <c r="J1345" s="58" t="str">
        <f t="shared" si="662"/>
        <v xml:space="preserve"> </v>
      </c>
      <c r="K1345" s="59" t="str">
        <f t="shared" ref="K1345:K1350" si="665">IF(ISBLANK(G1345)," ",(H1345+29))</f>
        <v xml:space="preserve"> </v>
      </c>
      <c r="L1345" s="60" t="str">
        <f t="shared" si="663"/>
        <v xml:space="preserve"> </v>
      </c>
      <c r="M1345" s="100"/>
      <c r="N1345" s="101"/>
      <c r="O1345" s="64"/>
      <c r="P1345" s="48"/>
      <c r="Q1345" s="48"/>
      <c r="R1345" s="48"/>
      <c r="S1345" s="48"/>
      <c r="T1345" s="48"/>
      <c r="U1345" s="48"/>
      <c r="V1345" s="48"/>
      <c r="W1345" s="48"/>
      <c r="X1345" s="48"/>
      <c r="Y1345" s="48"/>
      <c r="Z1345" s="48"/>
      <c r="AA1345"/>
      <c r="AB1345"/>
    </row>
    <row r="1346" spans="1:28" ht="17.100000000000001" customHeight="1" x14ac:dyDescent="0.45">
      <c r="A1346" s="296"/>
      <c r="B1346" s="151"/>
      <c r="C1346" s="139">
        <f t="shared" si="660"/>
        <v>6</v>
      </c>
      <c r="D1346" s="19"/>
      <c r="E1346" s="20"/>
      <c r="F1346" s="21"/>
      <c r="G1346" s="22"/>
      <c r="H1346" s="57" t="str">
        <f t="shared" si="661"/>
        <v xml:space="preserve"> </v>
      </c>
      <c r="I1346" s="22"/>
      <c r="J1346" s="58" t="str">
        <f t="shared" si="662"/>
        <v xml:space="preserve"> </v>
      </c>
      <c r="K1346" s="59" t="str">
        <f t="shared" si="665"/>
        <v xml:space="preserve"> </v>
      </c>
      <c r="L1346" s="60" t="str">
        <f t="shared" si="663"/>
        <v xml:space="preserve"> </v>
      </c>
      <c r="M1346" s="100"/>
      <c r="N1346" s="101"/>
      <c r="O1346" s="64"/>
      <c r="P1346" s="48"/>
      <c r="Q1346" s="48"/>
      <c r="R1346" s="48"/>
      <c r="S1346" s="48"/>
      <c r="T1346" s="48"/>
      <c r="U1346" s="48"/>
      <c r="V1346" s="48"/>
      <c r="W1346" s="48"/>
      <c r="X1346" s="48"/>
      <c r="Y1346" s="48"/>
      <c r="Z1346" s="48"/>
      <c r="AA1346"/>
      <c r="AB1346"/>
    </row>
    <row r="1347" spans="1:28" ht="17.100000000000001" customHeight="1" x14ac:dyDescent="0.45">
      <c r="A1347" s="296"/>
      <c r="B1347" s="151"/>
      <c r="C1347" s="139">
        <f t="shared" si="660"/>
        <v>7</v>
      </c>
      <c r="D1347" s="19"/>
      <c r="E1347" s="20"/>
      <c r="F1347" s="21"/>
      <c r="G1347" s="22"/>
      <c r="H1347" s="57" t="str">
        <f t="shared" si="661"/>
        <v xml:space="preserve"> </v>
      </c>
      <c r="I1347" s="22"/>
      <c r="J1347" s="58" t="str">
        <f t="shared" si="662"/>
        <v xml:space="preserve"> </v>
      </c>
      <c r="K1347" s="59" t="str">
        <f t="shared" si="665"/>
        <v xml:space="preserve"> </v>
      </c>
      <c r="L1347" s="60" t="str">
        <f t="shared" si="663"/>
        <v xml:space="preserve"> </v>
      </c>
      <c r="M1347" s="100"/>
      <c r="N1347" s="101"/>
      <c r="O1347" s="64"/>
      <c r="P1347" s="48"/>
      <c r="Q1347" s="48"/>
      <c r="R1347" s="48"/>
      <c r="S1347" s="48"/>
      <c r="T1347" s="48"/>
      <c r="U1347" s="48"/>
      <c r="V1347" s="48"/>
      <c r="W1347" s="48"/>
      <c r="X1347" s="48"/>
      <c r="Y1347" s="48"/>
      <c r="Z1347" s="48"/>
      <c r="AA1347"/>
      <c r="AB1347"/>
    </row>
    <row r="1348" spans="1:28" ht="17.100000000000001" customHeight="1" x14ac:dyDescent="0.45">
      <c r="A1348" s="296"/>
      <c r="B1348" s="151"/>
      <c r="C1348" s="139">
        <f t="shared" si="660"/>
        <v>8</v>
      </c>
      <c r="D1348" s="19"/>
      <c r="E1348" s="20"/>
      <c r="F1348" s="21"/>
      <c r="G1348" s="22"/>
      <c r="H1348" s="57" t="str">
        <f t="shared" si="661"/>
        <v xml:space="preserve"> </v>
      </c>
      <c r="I1348" s="22"/>
      <c r="J1348" s="58" t="str">
        <f t="shared" si="662"/>
        <v xml:space="preserve"> </v>
      </c>
      <c r="K1348" s="59" t="str">
        <f t="shared" si="665"/>
        <v xml:space="preserve"> </v>
      </c>
      <c r="L1348" s="60" t="str">
        <f t="shared" si="663"/>
        <v xml:space="preserve"> </v>
      </c>
      <c r="M1348" s="100"/>
      <c r="N1348" s="101"/>
      <c r="O1348" s="64"/>
      <c r="P1348" s="48"/>
      <c r="Q1348" s="48"/>
      <c r="R1348" s="48"/>
      <c r="S1348" s="48"/>
      <c r="T1348" s="48"/>
      <c r="U1348" s="48"/>
      <c r="V1348" s="48"/>
      <c r="W1348" s="48"/>
      <c r="X1348" s="48"/>
      <c r="Y1348" s="48"/>
      <c r="Z1348" s="48"/>
      <c r="AA1348"/>
      <c r="AB1348"/>
    </row>
    <row r="1349" spans="1:28" ht="17.100000000000001" customHeight="1" x14ac:dyDescent="0.45">
      <c r="A1349" s="296"/>
      <c r="B1349" s="151"/>
      <c r="C1349" s="139">
        <f t="shared" si="660"/>
        <v>9</v>
      </c>
      <c r="D1349" s="19"/>
      <c r="E1349" s="20"/>
      <c r="F1349" s="21"/>
      <c r="G1349" s="22"/>
      <c r="H1349" s="57" t="str">
        <f t="shared" si="661"/>
        <v xml:space="preserve"> </v>
      </c>
      <c r="I1349" s="22"/>
      <c r="J1349" s="58" t="str">
        <f t="shared" si="662"/>
        <v xml:space="preserve"> </v>
      </c>
      <c r="K1349" s="59" t="str">
        <f t="shared" si="665"/>
        <v xml:space="preserve"> </v>
      </c>
      <c r="L1349" s="60" t="str">
        <f t="shared" si="663"/>
        <v xml:space="preserve"> </v>
      </c>
      <c r="M1349" s="100"/>
      <c r="N1349" s="101"/>
      <c r="O1349" s="64"/>
      <c r="P1349" s="48"/>
      <c r="Q1349" s="48"/>
      <c r="R1349" s="48"/>
      <c r="S1349" s="48"/>
    </row>
    <row r="1350" spans="1:28" ht="17.100000000000001" customHeight="1" thickBot="1" x14ac:dyDescent="0.5">
      <c r="A1350" s="297"/>
      <c r="B1350" s="152"/>
      <c r="C1350" s="140">
        <f t="shared" si="660"/>
        <v>10</v>
      </c>
      <c r="D1350" s="23"/>
      <c r="E1350" s="24"/>
      <c r="F1350" s="102"/>
      <c r="G1350" s="25"/>
      <c r="H1350" s="103" t="str">
        <f t="shared" si="661"/>
        <v xml:space="preserve"> </v>
      </c>
      <c r="I1350" s="25"/>
      <c r="J1350" s="104" t="str">
        <f t="shared" si="662"/>
        <v xml:space="preserve"> </v>
      </c>
      <c r="K1350" s="65" t="str">
        <f t="shared" si="665"/>
        <v xml:space="preserve"> </v>
      </c>
      <c r="L1350" s="105" t="str">
        <f t="shared" si="663"/>
        <v xml:space="preserve"> </v>
      </c>
      <c r="M1350" s="66"/>
      <c r="N1350" s="67"/>
      <c r="O1350" s="68"/>
      <c r="P1350" s="48"/>
      <c r="Q1350" s="48"/>
      <c r="R1350" s="48"/>
      <c r="S1350" s="48"/>
    </row>
    <row r="1351" spans="1:28" ht="55.9" thickBot="1" x14ac:dyDescent="0.5">
      <c r="A1351" s="112" t="s">
        <v>65</v>
      </c>
      <c r="B1351" s="113" t="s">
        <v>112</v>
      </c>
      <c r="C1351" s="114" t="s">
        <v>79</v>
      </c>
      <c r="D1351" s="114" t="s">
        <v>107</v>
      </c>
      <c r="E1351" s="114" t="s">
        <v>211</v>
      </c>
      <c r="F1351" s="114" t="s">
        <v>81</v>
      </c>
      <c r="G1351" s="114" t="s">
        <v>32</v>
      </c>
      <c r="H1351" s="114" t="s">
        <v>68</v>
      </c>
      <c r="I1351" s="114" t="s">
        <v>44</v>
      </c>
      <c r="J1351" s="114" t="s">
        <v>33</v>
      </c>
      <c r="K1351" s="114" t="s">
        <v>34</v>
      </c>
      <c r="L1351" s="114" t="s">
        <v>228</v>
      </c>
      <c r="M1351" s="114" t="s">
        <v>229</v>
      </c>
      <c r="N1351" s="114" t="s">
        <v>80</v>
      </c>
      <c r="O1351" s="115" t="s">
        <v>69</v>
      </c>
      <c r="P1351" s="48"/>
    </row>
    <row r="1352" spans="1:28" ht="21" customHeight="1" x14ac:dyDescent="0.5">
      <c r="A1352" s="81">
        <f>A1339+1</f>
        <v>104</v>
      </c>
      <c r="B1352" s="181"/>
      <c r="C1352" s="174"/>
      <c r="D1352" s="85" t="str">
        <f t="shared" ref="D1352" si="666">IF(ISBLANK(C1352)," ",C1352/$K$8)</f>
        <v xml:space="preserve"> </v>
      </c>
      <c r="E1352" s="17"/>
      <c r="F1352" s="86" t="str">
        <f t="shared" ref="F1352" si="667">IF((SUM(L1354:L1363))&gt;0,SUM(L1354:L1363)," ")</f>
        <v xml:space="preserve"> </v>
      </c>
      <c r="G1352" s="17"/>
      <c r="H1352" s="17"/>
      <c r="I1352" s="17"/>
      <c r="J1352" s="17"/>
      <c r="K1352" s="18"/>
      <c r="L1352" s="18"/>
      <c r="M1352" s="52" t="str">
        <f>IF(ISBLANK(C1352)," ",IF(SUM(D1354:E1363)+SUM(G1352:H1352)+SUM(J1352:L1352)&gt;(D1352*$K$8*$G$8),(D1352*$K$8*$G$8),SUM(D1354:E1363)+SUM(G1352:H1352)+SUM(J1352:L1352)))</f>
        <v xml:space="preserve"> </v>
      </c>
      <c r="N1352" s="26"/>
      <c r="O1352" s="106" t="str">
        <f>IF(ISBLANK(N1352)," ",IF(M1352="0,00","0,00",MIN(IF(SUM(750/$O$8*M1352)&gt;750,750,SUM(750/$O$8*M1352)),N1352)))</f>
        <v xml:space="preserve"> </v>
      </c>
      <c r="P1352" s="53"/>
    </row>
    <row r="1353" spans="1:28" ht="86.1" customHeight="1" x14ac:dyDescent="0.45">
      <c r="A1353" s="291" t="s">
        <v>109</v>
      </c>
      <c r="B1353" s="120" t="s">
        <v>113</v>
      </c>
      <c r="C1353" s="82" t="s">
        <v>115</v>
      </c>
      <c r="D1353" s="83" t="s">
        <v>201</v>
      </c>
      <c r="E1353" s="83" t="s">
        <v>31</v>
      </c>
      <c r="F1353" s="83" t="s">
        <v>35</v>
      </c>
      <c r="G1353" s="83" t="s">
        <v>110</v>
      </c>
      <c r="H1353" s="83" t="s">
        <v>43</v>
      </c>
      <c r="I1353" s="83" t="s">
        <v>82</v>
      </c>
      <c r="J1353" s="83" t="s">
        <v>83</v>
      </c>
      <c r="K1353" s="84" t="s">
        <v>84</v>
      </c>
      <c r="L1353" s="188" t="s">
        <v>229</v>
      </c>
      <c r="M1353" s="293" t="s">
        <v>66</v>
      </c>
      <c r="N1353" s="294"/>
      <c r="O1353" s="295"/>
      <c r="P1353" s="48"/>
    </row>
    <row r="1354" spans="1:28" ht="17.100000000000001" customHeight="1" x14ac:dyDescent="0.45">
      <c r="A1354" s="291"/>
      <c r="B1354" s="151"/>
      <c r="C1354" s="141">
        <v>1</v>
      </c>
      <c r="D1354" s="19"/>
      <c r="E1354" s="20"/>
      <c r="F1354" s="21"/>
      <c r="G1354" s="22"/>
      <c r="H1354" s="87" t="str">
        <f t="shared" ref="H1354:H1363" si="668">IF(ISBLANK(G1354)," ",(G1354+1))</f>
        <v xml:space="preserve"> </v>
      </c>
      <c r="I1354" s="22"/>
      <c r="J1354" s="88" t="str">
        <f t="shared" ref="J1354:J1363" si="669">IF(ISBLANK(I1354)," ",DATEDIF(G1354,I1354,"d"))</f>
        <v xml:space="preserve"> </v>
      </c>
      <c r="K1354" s="89" t="str">
        <f t="shared" ref="K1354:K1363" si="670">IF(ISBLANK(G1354)," ",(H1354+29))</f>
        <v xml:space="preserve"> </v>
      </c>
      <c r="L1354" s="90" t="str">
        <f t="shared" ref="L1354:L1363" si="671">IF(ISBLANK(D1354),IF(ISBLANK(E1354)," ",D1354+E1354),D1354+E1354)</f>
        <v xml:space="preserve"> </v>
      </c>
      <c r="M1354" s="91"/>
      <c r="N1354" s="92"/>
      <c r="O1354" s="93"/>
      <c r="P1354" s="48"/>
      <c r="Q1354" s="48"/>
      <c r="R1354" s="48"/>
      <c r="S1354" s="48"/>
      <c r="T1354" s="48"/>
      <c r="U1354" s="48"/>
      <c r="V1354" s="48"/>
      <c r="W1354" s="48"/>
      <c r="X1354" s="48"/>
      <c r="Y1354" s="48"/>
      <c r="Z1354" s="48"/>
      <c r="AA1354"/>
      <c r="AB1354"/>
    </row>
    <row r="1355" spans="1:28" ht="17.100000000000001" customHeight="1" x14ac:dyDescent="0.45">
      <c r="A1355" s="291"/>
      <c r="B1355" s="151"/>
      <c r="C1355" s="141">
        <f t="shared" ref="C1355:C1363" si="672">C1354+1</f>
        <v>2</v>
      </c>
      <c r="D1355" s="19"/>
      <c r="E1355" s="20"/>
      <c r="F1355" s="21"/>
      <c r="G1355" s="22"/>
      <c r="H1355" s="87" t="str">
        <f t="shared" si="668"/>
        <v xml:space="preserve"> </v>
      </c>
      <c r="I1355" s="22"/>
      <c r="J1355" s="88" t="str">
        <f t="shared" si="669"/>
        <v xml:space="preserve"> </v>
      </c>
      <c r="K1355" s="89" t="str">
        <f t="shared" si="670"/>
        <v xml:space="preserve"> </v>
      </c>
      <c r="L1355" s="90" t="str">
        <f t="shared" si="671"/>
        <v xml:space="preserve"> </v>
      </c>
      <c r="M1355" s="107"/>
      <c r="N1355" s="108"/>
      <c r="O1355" s="94"/>
      <c r="P1355" s="48"/>
      <c r="Q1355" s="48"/>
      <c r="R1355" s="48"/>
      <c r="S1355" s="48"/>
      <c r="T1355" s="48"/>
      <c r="U1355" s="48"/>
      <c r="V1355" s="48"/>
      <c r="W1355" s="48"/>
      <c r="X1355" s="48"/>
      <c r="Y1355" s="48"/>
      <c r="Z1355" s="48"/>
      <c r="AA1355"/>
      <c r="AB1355"/>
    </row>
    <row r="1356" spans="1:28" ht="17.100000000000001" customHeight="1" x14ac:dyDescent="0.45">
      <c r="A1356" s="291"/>
      <c r="B1356" s="151"/>
      <c r="C1356" s="141">
        <f t="shared" si="672"/>
        <v>3</v>
      </c>
      <c r="D1356" s="19"/>
      <c r="E1356" s="20"/>
      <c r="F1356" s="21"/>
      <c r="G1356" s="22"/>
      <c r="H1356" s="87" t="str">
        <f t="shared" si="668"/>
        <v xml:space="preserve"> </v>
      </c>
      <c r="I1356" s="22"/>
      <c r="J1356" s="88" t="str">
        <f t="shared" si="669"/>
        <v xml:space="preserve"> </v>
      </c>
      <c r="K1356" s="89" t="str">
        <f t="shared" si="670"/>
        <v xml:space="preserve"> </v>
      </c>
      <c r="L1356" s="90" t="str">
        <f t="shared" si="671"/>
        <v xml:space="preserve"> </v>
      </c>
      <c r="M1356" s="107"/>
      <c r="N1356" s="108"/>
      <c r="O1356" s="94"/>
      <c r="P1356" s="48"/>
      <c r="Q1356" s="48"/>
      <c r="R1356" s="48"/>
      <c r="S1356" s="48"/>
      <c r="T1356" s="48"/>
      <c r="U1356" s="48"/>
      <c r="V1356" s="48"/>
      <c r="W1356" s="48"/>
      <c r="X1356" s="48"/>
      <c r="Y1356" s="48"/>
      <c r="Z1356" s="48"/>
      <c r="AA1356"/>
      <c r="AB1356"/>
    </row>
    <row r="1357" spans="1:28" ht="17.100000000000001" customHeight="1" x14ac:dyDescent="0.45">
      <c r="A1357" s="291"/>
      <c r="B1357" s="151"/>
      <c r="C1357" s="141">
        <f t="shared" si="672"/>
        <v>4</v>
      </c>
      <c r="D1357" s="19"/>
      <c r="E1357" s="20"/>
      <c r="F1357" s="21"/>
      <c r="G1357" s="22"/>
      <c r="H1357" s="87" t="str">
        <f t="shared" si="668"/>
        <v xml:space="preserve"> </v>
      </c>
      <c r="I1357" s="22"/>
      <c r="J1357" s="88" t="str">
        <f t="shared" si="669"/>
        <v xml:space="preserve"> </v>
      </c>
      <c r="K1357" s="89" t="str">
        <f t="shared" si="670"/>
        <v xml:space="preserve"> </v>
      </c>
      <c r="L1357" s="90" t="str">
        <f t="shared" si="671"/>
        <v xml:space="preserve"> </v>
      </c>
      <c r="M1357" s="107"/>
      <c r="N1357" s="108"/>
      <c r="O1357" s="94"/>
      <c r="P1357" s="48"/>
      <c r="Q1357" s="48"/>
      <c r="R1357" s="48"/>
      <c r="S1357" s="48"/>
      <c r="T1357" s="48"/>
      <c r="U1357" s="48"/>
      <c r="V1357" s="48"/>
      <c r="W1357" s="48"/>
      <c r="X1357" s="48"/>
      <c r="Y1357" s="48"/>
      <c r="Z1357" s="48"/>
      <c r="AA1357"/>
      <c r="AB1357"/>
    </row>
    <row r="1358" spans="1:28" ht="17.100000000000001" customHeight="1" x14ac:dyDescent="0.45">
      <c r="A1358" s="291"/>
      <c r="B1358" s="151"/>
      <c r="C1358" s="141">
        <f t="shared" si="672"/>
        <v>5</v>
      </c>
      <c r="D1358" s="19"/>
      <c r="E1358" s="20"/>
      <c r="F1358" s="21"/>
      <c r="G1358" s="22"/>
      <c r="H1358" s="87" t="str">
        <f t="shared" si="668"/>
        <v xml:space="preserve"> </v>
      </c>
      <c r="I1358" s="22"/>
      <c r="J1358" s="88" t="str">
        <f t="shared" si="669"/>
        <v xml:space="preserve"> </v>
      </c>
      <c r="K1358" s="89" t="str">
        <f t="shared" si="670"/>
        <v xml:space="preserve"> </v>
      </c>
      <c r="L1358" s="90" t="str">
        <f t="shared" si="671"/>
        <v xml:space="preserve"> </v>
      </c>
      <c r="M1358" s="107"/>
      <c r="N1358" s="108"/>
      <c r="O1358" s="94"/>
      <c r="P1358" s="48"/>
      <c r="Q1358" s="48"/>
      <c r="R1358" s="48"/>
      <c r="S1358" s="48"/>
      <c r="T1358" s="48"/>
      <c r="U1358" s="48"/>
      <c r="V1358" s="48"/>
      <c r="W1358" s="48"/>
      <c r="X1358" s="48"/>
      <c r="Y1358" s="48"/>
      <c r="Z1358" s="48"/>
      <c r="AA1358"/>
      <c r="AB1358"/>
    </row>
    <row r="1359" spans="1:28" ht="17.100000000000001" customHeight="1" x14ac:dyDescent="0.45">
      <c r="A1359" s="291"/>
      <c r="B1359" s="151"/>
      <c r="C1359" s="141">
        <f t="shared" si="672"/>
        <v>6</v>
      </c>
      <c r="D1359" s="19"/>
      <c r="E1359" s="20"/>
      <c r="F1359" s="21"/>
      <c r="G1359" s="22"/>
      <c r="H1359" s="87" t="str">
        <f t="shared" si="668"/>
        <v xml:space="preserve"> </v>
      </c>
      <c r="I1359" s="22"/>
      <c r="J1359" s="88" t="str">
        <f t="shared" si="669"/>
        <v xml:space="preserve"> </v>
      </c>
      <c r="K1359" s="89" t="str">
        <f t="shared" si="670"/>
        <v xml:space="preserve"> </v>
      </c>
      <c r="L1359" s="90" t="str">
        <f t="shared" si="671"/>
        <v xml:space="preserve"> </v>
      </c>
      <c r="M1359" s="107"/>
      <c r="N1359" s="108"/>
      <c r="O1359" s="94"/>
      <c r="P1359" s="48"/>
      <c r="Q1359" s="48"/>
      <c r="R1359" s="48"/>
      <c r="S1359" s="48"/>
      <c r="T1359" s="48"/>
      <c r="U1359" s="48"/>
      <c r="V1359" s="48"/>
      <c r="W1359" s="48"/>
      <c r="X1359" s="48"/>
      <c r="Y1359" s="48"/>
      <c r="Z1359" s="48"/>
      <c r="AA1359"/>
      <c r="AB1359"/>
    </row>
    <row r="1360" spans="1:28" ht="17.100000000000001" customHeight="1" x14ac:dyDescent="0.45">
      <c r="A1360" s="291"/>
      <c r="B1360" s="151"/>
      <c r="C1360" s="141">
        <f t="shared" si="672"/>
        <v>7</v>
      </c>
      <c r="D1360" s="19"/>
      <c r="E1360" s="20"/>
      <c r="F1360" s="21"/>
      <c r="G1360" s="22"/>
      <c r="H1360" s="87" t="str">
        <f t="shared" si="668"/>
        <v xml:space="preserve"> </v>
      </c>
      <c r="I1360" s="22"/>
      <c r="J1360" s="88" t="str">
        <f t="shared" si="669"/>
        <v xml:space="preserve"> </v>
      </c>
      <c r="K1360" s="89" t="str">
        <f t="shared" si="670"/>
        <v xml:space="preserve"> </v>
      </c>
      <c r="L1360" s="90" t="str">
        <f t="shared" si="671"/>
        <v xml:space="preserve"> </v>
      </c>
      <c r="M1360" s="107"/>
      <c r="N1360" s="108"/>
      <c r="O1360" s="94"/>
      <c r="P1360" s="48"/>
      <c r="Q1360" s="48"/>
      <c r="R1360" s="48"/>
      <c r="S1360" s="48"/>
      <c r="T1360" s="48"/>
      <c r="U1360" s="48"/>
      <c r="V1360" s="48"/>
      <c r="W1360" s="48"/>
      <c r="X1360" s="48"/>
      <c r="Y1360" s="48"/>
      <c r="Z1360" s="48"/>
      <c r="AA1360"/>
      <c r="AB1360"/>
    </row>
    <row r="1361" spans="1:28" ht="17.100000000000001" customHeight="1" x14ac:dyDescent="0.45">
      <c r="A1361" s="291"/>
      <c r="B1361" s="151"/>
      <c r="C1361" s="141">
        <f t="shared" si="672"/>
        <v>8</v>
      </c>
      <c r="D1361" s="19"/>
      <c r="E1361" s="20"/>
      <c r="F1361" s="21"/>
      <c r="G1361" s="22"/>
      <c r="H1361" s="87" t="str">
        <f t="shared" si="668"/>
        <v xml:space="preserve"> </v>
      </c>
      <c r="I1361" s="22"/>
      <c r="J1361" s="88" t="str">
        <f t="shared" si="669"/>
        <v xml:space="preserve"> </v>
      </c>
      <c r="K1361" s="89" t="str">
        <f t="shared" si="670"/>
        <v xml:space="preserve"> </v>
      </c>
      <c r="L1361" s="90" t="str">
        <f t="shared" si="671"/>
        <v xml:space="preserve"> </v>
      </c>
      <c r="M1361" s="107"/>
      <c r="N1361" s="108"/>
      <c r="O1361" s="94"/>
      <c r="P1361" s="48"/>
      <c r="Q1361" s="48"/>
      <c r="R1361" s="48"/>
      <c r="S1361" s="48"/>
      <c r="T1361" s="48"/>
      <c r="U1361" s="48"/>
      <c r="V1361" s="48"/>
      <c r="W1361" s="48"/>
      <c r="X1361" s="48"/>
      <c r="Y1361" s="48"/>
      <c r="Z1361" s="48"/>
      <c r="AA1361"/>
      <c r="AB1361"/>
    </row>
    <row r="1362" spans="1:28" ht="17.100000000000001" customHeight="1" x14ac:dyDescent="0.45">
      <c r="A1362" s="291"/>
      <c r="B1362" s="151"/>
      <c r="C1362" s="141">
        <f t="shared" si="672"/>
        <v>9</v>
      </c>
      <c r="D1362" s="19"/>
      <c r="E1362" s="20"/>
      <c r="F1362" s="21"/>
      <c r="G1362" s="22"/>
      <c r="H1362" s="87" t="str">
        <f t="shared" si="668"/>
        <v xml:space="preserve"> </v>
      </c>
      <c r="I1362" s="22"/>
      <c r="J1362" s="88" t="str">
        <f t="shared" si="669"/>
        <v xml:space="preserve"> </v>
      </c>
      <c r="K1362" s="89" t="str">
        <f t="shared" si="670"/>
        <v xml:space="preserve"> </v>
      </c>
      <c r="L1362" s="90" t="str">
        <f t="shared" si="671"/>
        <v xml:space="preserve"> </v>
      </c>
      <c r="M1362" s="107"/>
      <c r="N1362" s="108"/>
      <c r="O1362" s="94"/>
      <c r="P1362" s="48"/>
      <c r="Q1362" s="48"/>
      <c r="R1362" s="48"/>
      <c r="S1362" s="48"/>
    </row>
    <row r="1363" spans="1:28" ht="17.100000000000001" customHeight="1" thickBot="1" x14ac:dyDescent="0.5">
      <c r="A1363" s="292"/>
      <c r="B1363" s="152"/>
      <c r="C1363" s="142">
        <f t="shared" si="672"/>
        <v>10</v>
      </c>
      <c r="D1363" s="23"/>
      <c r="E1363" s="24"/>
      <c r="F1363" s="102"/>
      <c r="G1363" s="25"/>
      <c r="H1363" s="109" t="str">
        <f t="shared" si="668"/>
        <v xml:space="preserve"> </v>
      </c>
      <c r="I1363" s="25"/>
      <c r="J1363" s="110" t="str">
        <f t="shared" si="669"/>
        <v xml:space="preserve"> </v>
      </c>
      <c r="K1363" s="95" t="str">
        <f t="shared" si="670"/>
        <v xml:space="preserve"> </v>
      </c>
      <c r="L1363" s="111" t="str">
        <f t="shared" si="671"/>
        <v xml:space="preserve"> </v>
      </c>
      <c r="M1363" s="96"/>
      <c r="N1363" s="97"/>
      <c r="O1363" s="98"/>
      <c r="P1363" s="48"/>
      <c r="Q1363" s="48"/>
      <c r="R1363" s="48"/>
      <c r="S1363" s="48"/>
    </row>
    <row r="1364" spans="1:28" ht="55.9" thickBot="1" x14ac:dyDescent="0.5">
      <c r="A1364" s="112" t="s">
        <v>65</v>
      </c>
      <c r="B1364" s="113" t="s">
        <v>112</v>
      </c>
      <c r="C1364" s="114" t="s">
        <v>79</v>
      </c>
      <c r="D1364" s="114" t="s">
        <v>107</v>
      </c>
      <c r="E1364" s="114" t="s">
        <v>211</v>
      </c>
      <c r="F1364" s="114" t="s">
        <v>81</v>
      </c>
      <c r="G1364" s="114" t="s">
        <v>32</v>
      </c>
      <c r="H1364" s="114" t="s">
        <v>68</v>
      </c>
      <c r="I1364" s="114" t="s">
        <v>44</v>
      </c>
      <c r="J1364" s="114" t="s">
        <v>33</v>
      </c>
      <c r="K1364" s="114" t="s">
        <v>34</v>
      </c>
      <c r="L1364" s="114" t="s">
        <v>228</v>
      </c>
      <c r="M1364" s="114" t="s">
        <v>229</v>
      </c>
      <c r="N1364" s="114" t="s">
        <v>80</v>
      </c>
      <c r="O1364" s="115" t="s">
        <v>69</v>
      </c>
      <c r="P1364" s="48"/>
    </row>
    <row r="1365" spans="1:28" ht="21" customHeight="1" x14ac:dyDescent="0.5">
      <c r="A1365" s="49">
        <f>A1352+1</f>
        <v>105</v>
      </c>
      <c r="B1365" s="181"/>
      <c r="C1365" s="174"/>
      <c r="D1365" s="50" t="str">
        <f>IF(ISBLANK(C1365)," ",C1365/$K$8)</f>
        <v xml:space="preserve"> </v>
      </c>
      <c r="E1365" s="17"/>
      <c r="F1365" s="51" t="str">
        <f>IF((SUM(L1367:L1376))&gt;0,SUM(L1367:L1376)," ")</f>
        <v xml:space="preserve"> </v>
      </c>
      <c r="G1365" s="17"/>
      <c r="H1365" s="17"/>
      <c r="I1365" s="17"/>
      <c r="J1365" s="17"/>
      <c r="K1365" s="18"/>
      <c r="L1365" s="18"/>
      <c r="M1365" s="52" t="str">
        <f>IF(ISBLANK(C1365)," ",IF(SUM(D1367:E1376)+SUM(G1365:H1365)+SUM(J1365:L1365)&gt;(D1365*$K$8*$G$8),(D1365*$K$8*$G$8),SUM(D1367:E1376)+SUM(G1365:H1365)+SUM(J1365:L1365)))</f>
        <v xml:space="preserve"> </v>
      </c>
      <c r="N1365" s="26"/>
      <c r="O1365" s="99" t="str">
        <f>IF(ISBLANK(N1365)," ",IF(M1365="0,00","0,00",MIN(IF(SUM(750/$O$8*M1365)&gt;750,750,SUM(750/$O$8*M1365)),N1365)))</f>
        <v xml:space="preserve"> </v>
      </c>
      <c r="P1365" s="53"/>
    </row>
    <row r="1366" spans="1:28" ht="86.1" customHeight="1" x14ac:dyDescent="0.45">
      <c r="A1366" s="296" t="s">
        <v>109</v>
      </c>
      <c r="B1366" s="146" t="s">
        <v>113</v>
      </c>
      <c r="C1366" s="54" t="s">
        <v>115</v>
      </c>
      <c r="D1366" s="55" t="s">
        <v>201</v>
      </c>
      <c r="E1366" s="55" t="s">
        <v>31</v>
      </c>
      <c r="F1366" s="55" t="s">
        <v>35</v>
      </c>
      <c r="G1366" s="55" t="s">
        <v>110</v>
      </c>
      <c r="H1366" s="55" t="s">
        <v>43</v>
      </c>
      <c r="I1366" s="55" t="s">
        <v>82</v>
      </c>
      <c r="J1366" s="55" t="s">
        <v>83</v>
      </c>
      <c r="K1366" s="56" t="s">
        <v>84</v>
      </c>
      <c r="L1366" s="187" t="s">
        <v>229</v>
      </c>
      <c r="M1366" s="298" t="s">
        <v>66</v>
      </c>
      <c r="N1366" s="299"/>
      <c r="O1366" s="300"/>
      <c r="P1366" s="48"/>
    </row>
    <row r="1367" spans="1:28" ht="17.100000000000001" customHeight="1" x14ac:dyDescent="0.45">
      <c r="A1367" s="296"/>
      <c r="B1367" s="151"/>
      <c r="C1367" s="139">
        <v>1</v>
      </c>
      <c r="D1367" s="19"/>
      <c r="E1367" s="20"/>
      <c r="F1367" s="21"/>
      <c r="G1367" s="22"/>
      <c r="H1367" s="57" t="str">
        <f>IF(ISBLANK(G1367)," ",(G1367+1))</f>
        <v xml:space="preserve"> </v>
      </c>
      <c r="I1367" s="22"/>
      <c r="J1367" s="58" t="str">
        <f>IF(ISBLANK(I1367)," ",DATEDIF(G1367,I1367,"d"))</f>
        <v xml:space="preserve"> </v>
      </c>
      <c r="K1367" s="59" t="str">
        <f>IF(ISBLANK(G1367)," ",(H1367+29))</f>
        <v xml:space="preserve"> </v>
      </c>
      <c r="L1367" s="60" t="str">
        <f>IF(ISBLANK(D1367),IF(ISBLANK(E1367)," ",D1367+E1367),D1367+E1367)</f>
        <v xml:space="preserve"> </v>
      </c>
      <c r="M1367" s="61"/>
      <c r="N1367" s="62"/>
      <c r="O1367" s="63"/>
      <c r="P1367" s="48"/>
      <c r="Q1367" s="48"/>
      <c r="R1367" s="48"/>
      <c r="S1367" s="48"/>
      <c r="T1367" s="48"/>
      <c r="U1367" s="48"/>
      <c r="V1367" s="48"/>
      <c r="W1367" s="48"/>
      <c r="X1367" s="48"/>
      <c r="Y1367" s="48"/>
      <c r="Z1367" s="48"/>
      <c r="AA1367"/>
      <c r="AB1367"/>
    </row>
    <row r="1368" spans="1:28" ht="17.100000000000001" customHeight="1" x14ac:dyDescent="0.45">
      <c r="A1368" s="296"/>
      <c r="B1368" s="151"/>
      <c r="C1368" s="139">
        <f t="shared" ref="C1368:C1376" si="673">C1367+1</f>
        <v>2</v>
      </c>
      <c r="D1368" s="19"/>
      <c r="E1368" s="20"/>
      <c r="F1368" s="21"/>
      <c r="G1368" s="22"/>
      <c r="H1368" s="57" t="str">
        <f t="shared" ref="H1368:H1376" si="674">IF(ISBLANK(G1368)," ",(G1368+1))</f>
        <v xml:space="preserve"> </v>
      </c>
      <c r="I1368" s="22"/>
      <c r="J1368" s="58" t="str">
        <f t="shared" ref="J1368:J1376" si="675">IF(ISBLANK(I1368)," ",DATEDIF(G1368,I1368,"d"))</f>
        <v xml:space="preserve"> </v>
      </c>
      <c r="K1368" s="59" t="str">
        <f>IF(ISBLANK(G1368)," ",(H1368+29))</f>
        <v xml:space="preserve"> </v>
      </c>
      <c r="L1368" s="60" t="str">
        <f t="shared" ref="L1368:L1376" si="676">IF(ISBLANK(D1368),IF(ISBLANK(E1368)," ",D1368+E1368),D1368+E1368)</f>
        <v xml:space="preserve"> </v>
      </c>
      <c r="M1368" s="100"/>
      <c r="N1368" s="101"/>
      <c r="O1368" s="64"/>
      <c r="P1368" s="48"/>
      <c r="Q1368" s="48"/>
      <c r="R1368" s="48"/>
      <c r="S1368" s="48"/>
      <c r="T1368" s="48"/>
      <c r="U1368" s="48"/>
      <c r="V1368" s="48"/>
      <c r="W1368" s="48"/>
      <c r="X1368" s="48"/>
      <c r="Y1368" s="48"/>
      <c r="Z1368" s="48"/>
      <c r="AA1368"/>
      <c r="AB1368"/>
    </row>
    <row r="1369" spans="1:28" ht="17.100000000000001" customHeight="1" x14ac:dyDescent="0.45">
      <c r="A1369" s="296"/>
      <c r="B1369" s="151"/>
      <c r="C1369" s="139">
        <f t="shared" si="673"/>
        <v>3</v>
      </c>
      <c r="D1369" s="19"/>
      <c r="E1369" s="20"/>
      <c r="F1369" s="21"/>
      <c r="G1369" s="116"/>
      <c r="H1369" s="57" t="str">
        <f t="shared" si="674"/>
        <v xml:space="preserve"> </v>
      </c>
      <c r="I1369" s="22"/>
      <c r="J1369" s="58" t="str">
        <f t="shared" si="675"/>
        <v xml:space="preserve"> </v>
      </c>
      <c r="K1369" s="59" t="str">
        <f t="shared" ref="K1369" si="677">IF(ISBLANK(G1369)," ",(H1369+29))</f>
        <v xml:space="preserve"> </v>
      </c>
      <c r="L1369" s="60" t="str">
        <f t="shared" si="676"/>
        <v xml:space="preserve"> </v>
      </c>
      <c r="M1369" s="100"/>
      <c r="N1369" s="101"/>
      <c r="O1369" s="64"/>
      <c r="P1369" s="48"/>
      <c r="Q1369" s="48"/>
      <c r="R1369" s="48"/>
      <c r="S1369" s="48"/>
      <c r="T1369" s="48"/>
      <c r="U1369" s="48"/>
      <c r="V1369" s="48"/>
      <c r="W1369" s="48"/>
      <c r="X1369" s="48"/>
      <c r="Y1369" s="48"/>
      <c r="Z1369" s="48"/>
      <c r="AA1369"/>
      <c r="AB1369"/>
    </row>
    <row r="1370" spans="1:28" ht="17.100000000000001" customHeight="1" x14ac:dyDescent="0.45">
      <c r="A1370" s="296"/>
      <c r="B1370" s="151"/>
      <c r="C1370" s="139">
        <f t="shared" si="673"/>
        <v>4</v>
      </c>
      <c r="D1370" s="19"/>
      <c r="E1370" s="20"/>
      <c r="F1370" s="21"/>
      <c r="G1370" s="22"/>
      <c r="H1370" s="57" t="str">
        <f t="shared" si="674"/>
        <v xml:space="preserve"> </v>
      </c>
      <c r="I1370" s="22"/>
      <c r="J1370" s="58" t="str">
        <f t="shared" si="675"/>
        <v xml:space="preserve"> </v>
      </c>
      <c r="K1370" s="59" t="str">
        <f>IF(ISBLANK(G1370)," ",(H1370+29))</f>
        <v xml:space="preserve"> </v>
      </c>
      <c r="L1370" s="60" t="str">
        <f t="shared" si="676"/>
        <v xml:space="preserve"> </v>
      </c>
      <c r="M1370" s="100"/>
      <c r="N1370" s="101"/>
      <c r="O1370" s="64"/>
      <c r="P1370" s="48"/>
      <c r="Q1370" s="48"/>
      <c r="R1370" s="48"/>
      <c r="S1370" s="48"/>
      <c r="T1370" s="48"/>
      <c r="U1370" s="48"/>
      <c r="V1370" s="48"/>
      <c r="W1370" s="48"/>
      <c r="X1370" s="48"/>
      <c r="Y1370" s="48"/>
      <c r="Z1370" s="48"/>
      <c r="AA1370"/>
      <c r="AB1370"/>
    </row>
    <row r="1371" spans="1:28" ht="17.100000000000001" customHeight="1" x14ac:dyDescent="0.45">
      <c r="A1371" s="296"/>
      <c r="B1371" s="151"/>
      <c r="C1371" s="139">
        <f t="shared" si="673"/>
        <v>5</v>
      </c>
      <c r="D1371" s="19"/>
      <c r="E1371" s="20"/>
      <c r="F1371" s="21"/>
      <c r="G1371" s="22"/>
      <c r="H1371" s="57" t="str">
        <f t="shared" si="674"/>
        <v xml:space="preserve"> </v>
      </c>
      <c r="I1371" s="22"/>
      <c r="J1371" s="58" t="str">
        <f t="shared" si="675"/>
        <v xml:space="preserve"> </v>
      </c>
      <c r="K1371" s="59" t="str">
        <f t="shared" ref="K1371:K1376" si="678">IF(ISBLANK(G1371)," ",(H1371+29))</f>
        <v xml:space="preserve"> </v>
      </c>
      <c r="L1371" s="60" t="str">
        <f t="shared" si="676"/>
        <v xml:space="preserve"> </v>
      </c>
      <c r="M1371" s="100"/>
      <c r="N1371" s="101"/>
      <c r="O1371" s="64"/>
      <c r="P1371" s="48"/>
      <c r="Q1371" s="48"/>
      <c r="R1371" s="48"/>
      <c r="S1371" s="48"/>
      <c r="T1371" s="48"/>
      <c r="U1371" s="48"/>
      <c r="V1371" s="48"/>
      <c r="W1371" s="48"/>
      <c r="X1371" s="48"/>
      <c r="Y1371" s="48"/>
      <c r="Z1371" s="48"/>
      <c r="AA1371"/>
      <c r="AB1371"/>
    </row>
    <row r="1372" spans="1:28" ht="17.100000000000001" customHeight="1" x14ac:dyDescent="0.45">
      <c r="A1372" s="296"/>
      <c r="B1372" s="151"/>
      <c r="C1372" s="139">
        <f t="shared" si="673"/>
        <v>6</v>
      </c>
      <c r="D1372" s="19"/>
      <c r="E1372" s="20"/>
      <c r="F1372" s="21"/>
      <c r="G1372" s="22"/>
      <c r="H1372" s="57" t="str">
        <f t="shared" si="674"/>
        <v xml:space="preserve"> </v>
      </c>
      <c r="I1372" s="22"/>
      <c r="J1372" s="58" t="str">
        <f t="shared" si="675"/>
        <v xml:space="preserve"> </v>
      </c>
      <c r="K1372" s="59" t="str">
        <f t="shared" si="678"/>
        <v xml:space="preserve"> </v>
      </c>
      <c r="L1372" s="60" t="str">
        <f t="shared" si="676"/>
        <v xml:space="preserve"> </v>
      </c>
      <c r="M1372" s="100"/>
      <c r="N1372" s="101"/>
      <c r="O1372" s="64"/>
      <c r="P1372" s="48"/>
      <c r="Q1372" s="48"/>
      <c r="R1372" s="48"/>
      <c r="S1372" s="48"/>
      <c r="T1372" s="48"/>
      <c r="U1372" s="48"/>
      <c r="V1372" s="48"/>
      <c r="W1372" s="48"/>
      <c r="X1372" s="48"/>
      <c r="Y1372" s="48"/>
      <c r="Z1372" s="48"/>
      <c r="AA1372"/>
      <c r="AB1372"/>
    </row>
    <row r="1373" spans="1:28" ht="17.100000000000001" customHeight="1" x14ac:dyDescent="0.45">
      <c r="A1373" s="296"/>
      <c r="B1373" s="151"/>
      <c r="C1373" s="139">
        <f t="shared" si="673"/>
        <v>7</v>
      </c>
      <c r="D1373" s="19"/>
      <c r="E1373" s="20"/>
      <c r="F1373" s="21"/>
      <c r="G1373" s="22"/>
      <c r="H1373" s="57" t="str">
        <f t="shared" si="674"/>
        <v xml:space="preserve"> </v>
      </c>
      <c r="I1373" s="22"/>
      <c r="J1373" s="58" t="str">
        <f t="shared" si="675"/>
        <v xml:space="preserve"> </v>
      </c>
      <c r="K1373" s="59" t="str">
        <f t="shared" si="678"/>
        <v xml:space="preserve"> </v>
      </c>
      <c r="L1373" s="60" t="str">
        <f t="shared" si="676"/>
        <v xml:space="preserve"> </v>
      </c>
      <c r="M1373" s="100"/>
      <c r="N1373" s="101"/>
      <c r="O1373" s="64"/>
      <c r="P1373" s="48"/>
      <c r="Q1373" s="48"/>
      <c r="R1373" s="48"/>
      <c r="S1373" s="48"/>
      <c r="T1373" s="48"/>
      <c r="U1373" s="48"/>
      <c r="V1373" s="48"/>
      <c r="W1373" s="48"/>
      <c r="X1373" s="48"/>
      <c r="Y1373" s="48"/>
      <c r="Z1373" s="48"/>
      <c r="AA1373"/>
      <c r="AB1373"/>
    </row>
    <row r="1374" spans="1:28" ht="17.100000000000001" customHeight="1" x14ac:dyDescent="0.45">
      <c r="A1374" s="296"/>
      <c r="B1374" s="151"/>
      <c r="C1374" s="139">
        <f t="shared" si="673"/>
        <v>8</v>
      </c>
      <c r="D1374" s="19"/>
      <c r="E1374" s="20"/>
      <c r="F1374" s="21"/>
      <c r="G1374" s="22"/>
      <c r="H1374" s="57" t="str">
        <f t="shared" si="674"/>
        <v xml:space="preserve"> </v>
      </c>
      <c r="I1374" s="22"/>
      <c r="J1374" s="58" t="str">
        <f t="shared" si="675"/>
        <v xml:space="preserve"> </v>
      </c>
      <c r="K1374" s="59" t="str">
        <f t="shared" si="678"/>
        <v xml:space="preserve"> </v>
      </c>
      <c r="L1374" s="60" t="str">
        <f t="shared" si="676"/>
        <v xml:space="preserve"> </v>
      </c>
      <c r="M1374" s="100"/>
      <c r="N1374" s="101"/>
      <c r="O1374" s="64"/>
      <c r="P1374" s="48"/>
      <c r="Q1374" s="48"/>
      <c r="R1374" s="48"/>
      <c r="S1374" s="48"/>
      <c r="T1374" s="48"/>
      <c r="U1374" s="48"/>
      <c r="V1374" s="48"/>
      <c r="W1374" s="48"/>
      <c r="X1374" s="48"/>
      <c r="Y1374" s="48"/>
      <c r="Z1374" s="48"/>
      <c r="AA1374"/>
      <c r="AB1374"/>
    </row>
    <row r="1375" spans="1:28" ht="17.100000000000001" customHeight="1" x14ac:dyDescent="0.45">
      <c r="A1375" s="296"/>
      <c r="B1375" s="151"/>
      <c r="C1375" s="139">
        <f t="shared" si="673"/>
        <v>9</v>
      </c>
      <c r="D1375" s="19"/>
      <c r="E1375" s="20"/>
      <c r="F1375" s="21"/>
      <c r="G1375" s="22"/>
      <c r="H1375" s="57" t="str">
        <f t="shared" si="674"/>
        <v xml:space="preserve"> </v>
      </c>
      <c r="I1375" s="22"/>
      <c r="J1375" s="58" t="str">
        <f t="shared" si="675"/>
        <v xml:space="preserve"> </v>
      </c>
      <c r="K1375" s="59" t="str">
        <f t="shared" si="678"/>
        <v xml:space="preserve"> </v>
      </c>
      <c r="L1375" s="60" t="str">
        <f t="shared" si="676"/>
        <v xml:space="preserve"> </v>
      </c>
      <c r="M1375" s="100"/>
      <c r="N1375" s="101"/>
      <c r="O1375" s="64"/>
      <c r="P1375" s="48"/>
      <c r="Q1375" s="48"/>
      <c r="R1375" s="48"/>
      <c r="S1375" s="48"/>
    </row>
    <row r="1376" spans="1:28" ht="17.100000000000001" customHeight="1" thickBot="1" x14ac:dyDescent="0.5">
      <c r="A1376" s="297"/>
      <c r="B1376" s="152"/>
      <c r="C1376" s="140">
        <f t="shared" si="673"/>
        <v>10</v>
      </c>
      <c r="D1376" s="23"/>
      <c r="E1376" s="24"/>
      <c r="F1376" s="102"/>
      <c r="G1376" s="25"/>
      <c r="H1376" s="103" t="str">
        <f t="shared" si="674"/>
        <v xml:space="preserve"> </v>
      </c>
      <c r="I1376" s="25"/>
      <c r="J1376" s="104" t="str">
        <f t="shared" si="675"/>
        <v xml:space="preserve"> </v>
      </c>
      <c r="K1376" s="65" t="str">
        <f t="shared" si="678"/>
        <v xml:space="preserve"> </v>
      </c>
      <c r="L1376" s="105" t="str">
        <f t="shared" si="676"/>
        <v xml:space="preserve"> </v>
      </c>
      <c r="M1376" s="66"/>
      <c r="N1376" s="67"/>
      <c r="O1376" s="68"/>
      <c r="P1376" s="48"/>
      <c r="Q1376" s="48"/>
      <c r="R1376" s="48"/>
      <c r="S1376" s="48"/>
    </row>
    <row r="1377" spans="1:28" ht="55.9" thickBot="1" x14ac:dyDescent="0.5">
      <c r="A1377" s="112" t="s">
        <v>65</v>
      </c>
      <c r="B1377" s="113" t="s">
        <v>112</v>
      </c>
      <c r="C1377" s="114" t="s">
        <v>79</v>
      </c>
      <c r="D1377" s="114" t="s">
        <v>107</v>
      </c>
      <c r="E1377" s="114" t="s">
        <v>211</v>
      </c>
      <c r="F1377" s="114" t="s">
        <v>81</v>
      </c>
      <c r="G1377" s="114" t="s">
        <v>32</v>
      </c>
      <c r="H1377" s="114" t="s">
        <v>68</v>
      </c>
      <c r="I1377" s="114" t="s">
        <v>44</v>
      </c>
      <c r="J1377" s="114" t="s">
        <v>33</v>
      </c>
      <c r="K1377" s="114" t="s">
        <v>34</v>
      </c>
      <c r="L1377" s="114" t="s">
        <v>228</v>
      </c>
      <c r="M1377" s="114" t="s">
        <v>229</v>
      </c>
      <c r="N1377" s="114" t="s">
        <v>80</v>
      </c>
      <c r="O1377" s="115" t="s">
        <v>69</v>
      </c>
      <c r="P1377" s="48"/>
    </row>
    <row r="1378" spans="1:28" ht="21" customHeight="1" x14ac:dyDescent="0.5">
      <c r="A1378" s="81">
        <f>A1365+1</f>
        <v>106</v>
      </c>
      <c r="B1378" s="181"/>
      <c r="C1378" s="174"/>
      <c r="D1378" s="85" t="str">
        <f t="shared" ref="D1378" si="679">IF(ISBLANK(C1378)," ",C1378/$K$8)</f>
        <v xml:space="preserve"> </v>
      </c>
      <c r="E1378" s="17"/>
      <c r="F1378" s="86" t="str">
        <f t="shared" ref="F1378" si="680">IF((SUM(L1380:L1389))&gt;0,SUM(L1380:L1389)," ")</f>
        <v xml:space="preserve"> </v>
      </c>
      <c r="G1378" s="17"/>
      <c r="H1378" s="17"/>
      <c r="I1378" s="17"/>
      <c r="J1378" s="17"/>
      <c r="K1378" s="18"/>
      <c r="L1378" s="18"/>
      <c r="M1378" s="52" t="str">
        <f>IF(ISBLANK(C1378)," ",IF(SUM(D1380:E1389)+SUM(G1378:H1378)+SUM(J1378:L1378)&gt;(D1378*$K$8*$G$8),(D1378*$K$8*$G$8),SUM(D1380:E1389)+SUM(G1378:H1378)+SUM(J1378:L1378)))</f>
        <v xml:space="preserve"> </v>
      </c>
      <c r="N1378" s="26"/>
      <c r="O1378" s="106" t="str">
        <f>IF(ISBLANK(N1378)," ",IF(M1378="0,00","0,00",MIN(IF(SUM(750/$O$8*M1378)&gt;750,750,SUM(750/$O$8*M1378)),N1378)))</f>
        <v xml:space="preserve"> </v>
      </c>
      <c r="P1378" s="53"/>
    </row>
    <row r="1379" spans="1:28" ht="86.1" customHeight="1" x14ac:dyDescent="0.45">
      <c r="A1379" s="291" t="s">
        <v>109</v>
      </c>
      <c r="B1379" s="120" t="s">
        <v>113</v>
      </c>
      <c r="C1379" s="82" t="s">
        <v>115</v>
      </c>
      <c r="D1379" s="83" t="s">
        <v>201</v>
      </c>
      <c r="E1379" s="83" t="s">
        <v>31</v>
      </c>
      <c r="F1379" s="83" t="s">
        <v>35</v>
      </c>
      <c r="G1379" s="83" t="s">
        <v>110</v>
      </c>
      <c r="H1379" s="83" t="s">
        <v>43</v>
      </c>
      <c r="I1379" s="83" t="s">
        <v>82</v>
      </c>
      <c r="J1379" s="83" t="s">
        <v>83</v>
      </c>
      <c r="K1379" s="84" t="s">
        <v>84</v>
      </c>
      <c r="L1379" s="188" t="s">
        <v>229</v>
      </c>
      <c r="M1379" s="293" t="s">
        <v>66</v>
      </c>
      <c r="N1379" s="294"/>
      <c r="O1379" s="295"/>
      <c r="P1379" s="48"/>
    </row>
    <row r="1380" spans="1:28" ht="17.100000000000001" customHeight="1" x14ac:dyDescent="0.45">
      <c r="A1380" s="291"/>
      <c r="B1380" s="151"/>
      <c r="C1380" s="141">
        <v>1</v>
      </c>
      <c r="D1380" s="19"/>
      <c r="E1380" s="20"/>
      <c r="F1380" s="21"/>
      <c r="G1380" s="22"/>
      <c r="H1380" s="87" t="str">
        <f t="shared" ref="H1380:H1389" si="681">IF(ISBLANK(G1380)," ",(G1380+1))</f>
        <v xml:space="preserve"> </v>
      </c>
      <c r="I1380" s="22"/>
      <c r="J1380" s="88" t="str">
        <f t="shared" ref="J1380:J1389" si="682">IF(ISBLANK(I1380)," ",DATEDIF(G1380,I1380,"d"))</f>
        <v xml:space="preserve"> </v>
      </c>
      <c r="K1380" s="89" t="str">
        <f t="shared" ref="K1380:K1389" si="683">IF(ISBLANK(G1380)," ",(H1380+29))</f>
        <v xml:space="preserve"> </v>
      </c>
      <c r="L1380" s="90" t="str">
        <f t="shared" ref="L1380:L1389" si="684">IF(ISBLANK(D1380),IF(ISBLANK(E1380)," ",D1380+E1380),D1380+E1380)</f>
        <v xml:space="preserve"> </v>
      </c>
      <c r="M1380" s="91"/>
      <c r="N1380" s="92"/>
      <c r="O1380" s="93"/>
      <c r="P1380" s="48"/>
      <c r="Q1380" s="48"/>
      <c r="R1380" s="48"/>
      <c r="S1380" s="48"/>
      <c r="T1380" s="48"/>
      <c r="U1380" s="48"/>
      <c r="V1380" s="48"/>
      <c r="W1380" s="48"/>
      <c r="X1380" s="48"/>
      <c r="Y1380" s="48"/>
      <c r="Z1380" s="48"/>
      <c r="AA1380"/>
      <c r="AB1380"/>
    </row>
    <row r="1381" spans="1:28" ht="17.100000000000001" customHeight="1" x14ac:dyDescent="0.45">
      <c r="A1381" s="291"/>
      <c r="B1381" s="151"/>
      <c r="C1381" s="141">
        <f t="shared" ref="C1381:C1389" si="685">C1380+1</f>
        <v>2</v>
      </c>
      <c r="D1381" s="19"/>
      <c r="E1381" s="20"/>
      <c r="F1381" s="21"/>
      <c r="G1381" s="22"/>
      <c r="H1381" s="87" t="str">
        <f t="shared" si="681"/>
        <v xml:space="preserve"> </v>
      </c>
      <c r="I1381" s="22"/>
      <c r="J1381" s="88" t="str">
        <f t="shared" si="682"/>
        <v xml:space="preserve"> </v>
      </c>
      <c r="K1381" s="89" t="str">
        <f t="shared" si="683"/>
        <v xml:space="preserve"> </v>
      </c>
      <c r="L1381" s="90" t="str">
        <f t="shared" si="684"/>
        <v xml:space="preserve"> </v>
      </c>
      <c r="M1381" s="107"/>
      <c r="N1381" s="108"/>
      <c r="O1381" s="94"/>
      <c r="P1381" s="48"/>
      <c r="Q1381" s="48"/>
      <c r="R1381" s="48"/>
      <c r="S1381" s="48"/>
      <c r="T1381" s="48"/>
      <c r="U1381" s="48"/>
      <c r="V1381" s="48"/>
      <c r="W1381" s="48"/>
      <c r="X1381" s="48"/>
      <c r="Y1381" s="48"/>
      <c r="Z1381" s="48"/>
      <c r="AA1381"/>
      <c r="AB1381"/>
    </row>
    <row r="1382" spans="1:28" ht="17.100000000000001" customHeight="1" x14ac:dyDescent="0.45">
      <c r="A1382" s="291"/>
      <c r="B1382" s="151"/>
      <c r="C1382" s="141">
        <f t="shared" si="685"/>
        <v>3</v>
      </c>
      <c r="D1382" s="19"/>
      <c r="E1382" s="20"/>
      <c r="F1382" s="21"/>
      <c r="G1382" s="22"/>
      <c r="H1382" s="87" t="str">
        <f t="shared" si="681"/>
        <v xml:space="preserve"> </v>
      </c>
      <c r="I1382" s="22"/>
      <c r="J1382" s="88" t="str">
        <f t="shared" si="682"/>
        <v xml:space="preserve"> </v>
      </c>
      <c r="K1382" s="89" t="str">
        <f t="shared" si="683"/>
        <v xml:space="preserve"> </v>
      </c>
      <c r="L1382" s="90" t="str">
        <f t="shared" si="684"/>
        <v xml:space="preserve"> </v>
      </c>
      <c r="M1382" s="107"/>
      <c r="N1382" s="108"/>
      <c r="O1382" s="94"/>
      <c r="P1382" s="48"/>
      <c r="Q1382" s="48"/>
      <c r="R1382" s="48"/>
      <c r="S1382" s="48"/>
      <c r="T1382" s="48"/>
      <c r="U1382" s="48"/>
      <c r="V1382" s="48"/>
      <c r="W1382" s="48"/>
      <c r="X1382" s="48"/>
      <c r="Y1382" s="48"/>
      <c r="Z1382" s="48"/>
      <c r="AA1382"/>
      <c r="AB1382"/>
    </row>
    <row r="1383" spans="1:28" ht="17.100000000000001" customHeight="1" x14ac:dyDescent="0.45">
      <c r="A1383" s="291"/>
      <c r="B1383" s="151"/>
      <c r="C1383" s="141">
        <f t="shared" si="685"/>
        <v>4</v>
      </c>
      <c r="D1383" s="19"/>
      <c r="E1383" s="20"/>
      <c r="F1383" s="21"/>
      <c r="G1383" s="22"/>
      <c r="H1383" s="87" t="str">
        <f t="shared" si="681"/>
        <v xml:space="preserve"> </v>
      </c>
      <c r="I1383" s="22"/>
      <c r="J1383" s="88" t="str">
        <f t="shared" si="682"/>
        <v xml:space="preserve"> </v>
      </c>
      <c r="K1383" s="89" t="str">
        <f t="shared" si="683"/>
        <v xml:space="preserve"> </v>
      </c>
      <c r="L1383" s="90" t="str">
        <f t="shared" si="684"/>
        <v xml:space="preserve"> </v>
      </c>
      <c r="M1383" s="107"/>
      <c r="N1383" s="108"/>
      <c r="O1383" s="94"/>
      <c r="P1383" s="48"/>
      <c r="Q1383" s="48"/>
      <c r="R1383" s="48"/>
      <c r="S1383" s="48"/>
      <c r="T1383" s="48"/>
      <c r="U1383" s="48"/>
      <c r="V1383" s="48"/>
      <c r="W1383" s="48"/>
      <c r="X1383" s="48"/>
      <c r="Y1383" s="48"/>
      <c r="Z1383" s="48"/>
      <c r="AA1383"/>
      <c r="AB1383"/>
    </row>
    <row r="1384" spans="1:28" ht="17.100000000000001" customHeight="1" x14ac:dyDescent="0.45">
      <c r="A1384" s="291"/>
      <c r="B1384" s="151"/>
      <c r="C1384" s="141">
        <f t="shared" si="685"/>
        <v>5</v>
      </c>
      <c r="D1384" s="19"/>
      <c r="E1384" s="20"/>
      <c r="F1384" s="21"/>
      <c r="G1384" s="22"/>
      <c r="H1384" s="87" t="str">
        <f t="shared" si="681"/>
        <v xml:space="preserve"> </v>
      </c>
      <c r="I1384" s="22"/>
      <c r="J1384" s="88" t="str">
        <f t="shared" si="682"/>
        <v xml:space="preserve"> </v>
      </c>
      <c r="K1384" s="89" t="str">
        <f t="shared" si="683"/>
        <v xml:space="preserve"> </v>
      </c>
      <c r="L1384" s="90" t="str">
        <f t="shared" si="684"/>
        <v xml:space="preserve"> </v>
      </c>
      <c r="M1384" s="107"/>
      <c r="N1384" s="108"/>
      <c r="O1384" s="94"/>
      <c r="P1384" s="48"/>
      <c r="Q1384" s="48"/>
      <c r="R1384" s="48"/>
      <c r="S1384" s="48"/>
      <c r="T1384" s="48"/>
      <c r="U1384" s="48"/>
      <c r="V1384" s="48"/>
      <c r="W1384" s="48"/>
      <c r="X1384" s="48"/>
      <c r="Y1384" s="48"/>
      <c r="Z1384" s="48"/>
      <c r="AA1384"/>
      <c r="AB1384"/>
    </row>
    <row r="1385" spans="1:28" ht="17.100000000000001" customHeight="1" x14ac:dyDescent="0.45">
      <c r="A1385" s="291"/>
      <c r="B1385" s="151"/>
      <c r="C1385" s="141">
        <f t="shared" si="685"/>
        <v>6</v>
      </c>
      <c r="D1385" s="19"/>
      <c r="E1385" s="20"/>
      <c r="F1385" s="21"/>
      <c r="G1385" s="22"/>
      <c r="H1385" s="87" t="str">
        <f t="shared" si="681"/>
        <v xml:space="preserve"> </v>
      </c>
      <c r="I1385" s="22"/>
      <c r="J1385" s="88" t="str">
        <f t="shared" si="682"/>
        <v xml:space="preserve"> </v>
      </c>
      <c r="K1385" s="89" t="str">
        <f t="shared" si="683"/>
        <v xml:space="preserve"> </v>
      </c>
      <c r="L1385" s="90" t="str">
        <f t="shared" si="684"/>
        <v xml:space="preserve"> </v>
      </c>
      <c r="M1385" s="107"/>
      <c r="N1385" s="108"/>
      <c r="O1385" s="94"/>
      <c r="P1385" s="48"/>
      <c r="Q1385" s="48"/>
      <c r="R1385" s="48"/>
      <c r="S1385" s="48"/>
      <c r="T1385" s="48"/>
      <c r="U1385" s="48"/>
      <c r="V1385" s="48"/>
      <c r="W1385" s="48"/>
      <c r="X1385" s="48"/>
      <c r="Y1385" s="48"/>
      <c r="Z1385" s="48"/>
      <c r="AA1385"/>
      <c r="AB1385"/>
    </row>
    <row r="1386" spans="1:28" ht="17.100000000000001" customHeight="1" x14ac:dyDescent="0.45">
      <c r="A1386" s="291"/>
      <c r="B1386" s="151"/>
      <c r="C1386" s="141">
        <f t="shared" si="685"/>
        <v>7</v>
      </c>
      <c r="D1386" s="19"/>
      <c r="E1386" s="20"/>
      <c r="F1386" s="21"/>
      <c r="G1386" s="22"/>
      <c r="H1386" s="87" t="str">
        <f t="shared" si="681"/>
        <v xml:space="preserve"> </v>
      </c>
      <c r="I1386" s="22"/>
      <c r="J1386" s="88" t="str">
        <f t="shared" si="682"/>
        <v xml:space="preserve"> </v>
      </c>
      <c r="K1386" s="89" t="str">
        <f t="shared" si="683"/>
        <v xml:space="preserve"> </v>
      </c>
      <c r="L1386" s="90" t="str">
        <f t="shared" si="684"/>
        <v xml:space="preserve"> </v>
      </c>
      <c r="M1386" s="107"/>
      <c r="N1386" s="108"/>
      <c r="O1386" s="94"/>
      <c r="P1386" s="48"/>
      <c r="Q1386" s="48"/>
      <c r="R1386" s="48"/>
      <c r="S1386" s="48"/>
      <c r="T1386" s="48"/>
      <c r="U1386" s="48"/>
      <c r="V1386" s="48"/>
      <c r="W1386" s="48"/>
      <c r="X1386" s="48"/>
      <c r="Y1386" s="48"/>
      <c r="Z1386" s="48"/>
      <c r="AA1386"/>
      <c r="AB1386"/>
    </row>
    <row r="1387" spans="1:28" ht="17.100000000000001" customHeight="1" x14ac:dyDescent="0.45">
      <c r="A1387" s="291"/>
      <c r="B1387" s="151"/>
      <c r="C1387" s="141">
        <f t="shared" si="685"/>
        <v>8</v>
      </c>
      <c r="D1387" s="19"/>
      <c r="E1387" s="20"/>
      <c r="F1387" s="21"/>
      <c r="G1387" s="22"/>
      <c r="H1387" s="87" t="str">
        <f t="shared" si="681"/>
        <v xml:space="preserve"> </v>
      </c>
      <c r="I1387" s="22"/>
      <c r="J1387" s="88" t="str">
        <f t="shared" si="682"/>
        <v xml:space="preserve"> </v>
      </c>
      <c r="K1387" s="89" t="str">
        <f t="shared" si="683"/>
        <v xml:space="preserve"> </v>
      </c>
      <c r="L1387" s="90" t="str">
        <f t="shared" si="684"/>
        <v xml:space="preserve"> </v>
      </c>
      <c r="M1387" s="107"/>
      <c r="N1387" s="108"/>
      <c r="O1387" s="94"/>
      <c r="P1387" s="48"/>
      <c r="Q1387" s="48"/>
      <c r="R1387" s="48"/>
      <c r="S1387" s="48"/>
      <c r="T1387" s="48"/>
      <c r="U1387" s="48"/>
      <c r="V1387" s="48"/>
      <c r="W1387" s="48"/>
      <c r="X1387" s="48"/>
      <c r="Y1387" s="48"/>
      <c r="Z1387" s="48"/>
      <c r="AA1387"/>
      <c r="AB1387"/>
    </row>
    <row r="1388" spans="1:28" ht="17.100000000000001" customHeight="1" x14ac:dyDescent="0.45">
      <c r="A1388" s="291"/>
      <c r="B1388" s="151"/>
      <c r="C1388" s="141">
        <f t="shared" si="685"/>
        <v>9</v>
      </c>
      <c r="D1388" s="19"/>
      <c r="E1388" s="20"/>
      <c r="F1388" s="21"/>
      <c r="G1388" s="22"/>
      <c r="H1388" s="87" t="str">
        <f t="shared" si="681"/>
        <v xml:space="preserve"> </v>
      </c>
      <c r="I1388" s="22"/>
      <c r="J1388" s="88" t="str">
        <f t="shared" si="682"/>
        <v xml:space="preserve"> </v>
      </c>
      <c r="K1388" s="89" t="str">
        <f t="shared" si="683"/>
        <v xml:space="preserve"> </v>
      </c>
      <c r="L1388" s="90" t="str">
        <f t="shared" si="684"/>
        <v xml:space="preserve"> </v>
      </c>
      <c r="M1388" s="107"/>
      <c r="N1388" s="108"/>
      <c r="O1388" s="94"/>
      <c r="P1388" s="48"/>
      <c r="Q1388" s="48"/>
      <c r="R1388" s="48"/>
      <c r="S1388" s="48"/>
    </row>
    <row r="1389" spans="1:28" ht="17.100000000000001" customHeight="1" thickBot="1" x14ac:dyDescent="0.5">
      <c r="A1389" s="292"/>
      <c r="B1389" s="152"/>
      <c r="C1389" s="142">
        <f t="shared" si="685"/>
        <v>10</v>
      </c>
      <c r="D1389" s="23"/>
      <c r="E1389" s="24"/>
      <c r="F1389" s="102"/>
      <c r="G1389" s="25"/>
      <c r="H1389" s="109" t="str">
        <f t="shared" si="681"/>
        <v xml:space="preserve"> </v>
      </c>
      <c r="I1389" s="25"/>
      <c r="J1389" s="110" t="str">
        <f t="shared" si="682"/>
        <v xml:space="preserve"> </v>
      </c>
      <c r="K1389" s="95" t="str">
        <f t="shared" si="683"/>
        <v xml:space="preserve"> </v>
      </c>
      <c r="L1389" s="111" t="str">
        <f t="shared" si="684"/>
        <v xml:space="preserve"> </v>
      </c>
      <c r="M1389" s="96"/>
      <c r="N1389" s="97"/>
      <c r="O1389" s="98"/>
      <c r="P1389" s="48"/>
      <c r="Q1389" s="48"/>
      <c r="R1389" s="48"/>
      <c r="S1389" s="48"/>
    </row>
    <row r="1390" spans="1:28" ht="55.9" thickBot="1" x14ac:dyDescent="0.5">
      <c r="A1390" s="112" t="s">
        <v>65</v>
      </c>
      <c r="B1390" s="113" t="s">
        <v>112</v>
      </c>
      <c r="C1390" s="114" t="s">
        <v>79</v>
      </c>
      <c r="D1390" s="114" t="s">
        <v>107</v>
      </c>
      <c r="E1390" s="114" t="s">
        <v>211</v>
      </c>
      <c r="F1390" s="114" t="s">
        <v>81</v>
      </c>
      <c r="G1390" s="114" t="s">
        <v>32</v>
      </c>
      <c r="H1390" s="114" t="s">
        <v>68</v>
      </c>
      <c r="I1390" s="114" t="s">
        <v>44</v>
      </c>
      <c r="J1390" s="114" t="s">
        <v>33</v>
      </c>
      <c r="K1390" s="114" t="s">
        <v>34</v>
      </c>
      <c r="L1390" s="114" t="s">
        <v>228</v>
      </c>
      <c r="M1390" s="114" t="s">
        <v>229</v>
      </c>
      <c r="N1390" s="114" t="s">
        <v>80</v>
      </c>
      <c r="O1390" s="115" t="s">
        <v>69</v>
      </c>
      <c r="P1390" s="48"/>
    </row>
    <row r="1391" spans="1:28" ht="21" customHeight="1" x14ac:dyDescent="0.5">
      <c r="A1391" s="49">
        <f>A1378+1</f>
        <v>107</v>
      </c>
      <c r="B1391" s="181"/>
      <c r="C1391" s="174"/>
      <c r="D1391" s="50" t="str">
        <f>IF(ISBLANK(C1391)," ",C1391/$K$8)</f>
        <v xml:space="preserve"> </v>
      </c>
      <c r="E1391" s="17"/>
      <c r="F1391" s="51" t="str">
        <f>IF((SUM(L1393:L1402))&gt;0,SUM(L1393:L1402)," ")</f>
        <v xml:space="preserve"> </v>
      </c>
      <c r="G1391" s="17"/>
      <c r="H1391" s="17"/>
      <c r="I1391" s="17"/>
      <c r="J1391" s="17"/>
      <c r="K1391" s="18"/>
      <c r="L1391" s="18"/>
      <c r="M1391" s="52" t="str">
        <f>IF(ISBLANK(C1391)," ",IF(SUM(D1393:E1402)+SUM(G1391:H1391)+SUM(J1391:L1391)&gt;(D1391*$K$8*$G$8),(D1391*$K$8*$G$8),SUM(D1393:E1402)+SUM(G1391:H1391)+SUM(J1391:L1391)))</f>
        <v xml:space="preserve"> </v>
      </c>
      <c r="N1391" s="26"/>
      <c r="O1391" s="99" t="str">
        <f>IF(ISBLANK(N1391)," ",IF(M1391="0,00","0,00",MIN(IF(SUM(750/$O$8*M1391)&gt;750,750,SUM(750/$O$8*M1391)),N1391)))</f>
        <v xml:space="preserve"> </v>
      </c>
      <c r="P1391" s="53"/>
    </row>
    <row r="1392" spans="1:28" ht="86.1" customHeight="1" x14ac:dyDescent="0.45">
      <c r="A1392" s="296" t="s">
        <v>109</v>
      </c>
      <c r="B1392" s="146" t="s">
        <v>113</v>
      </c>
      <c r="C1392" s="54" t="s">
        <v>115</v>
      </c>
      <c r="D1392" s="55" t="s">
        <v>201</v>
      </c>
      <c r="E1392" s="55" t="s">
        <v>31</v>
      </c>
      <c r="F1392" s="55" t="s">
        <v>35</v>
      </c>
      <c r="G1392" s="55" t="s">
        <v>110</v>
      </c>
      <c r="H1392" s="55" t="s">
        <v>43</v>
      </c>
      <c r="I1392" s="55" t="s">
        <v>82</v>
      </c>
      <c r="J1392" s="55" t="s">
        <v>83</v>
      </c>
      <c r="K1392" s="56" t="s">
        <v>84</v>
      </c>
      <c r="L1392" s="187" t="s">
        <v>229</v>
      </c>
      <c r="M1392" s="298" t="s">
        <v>66</v>
      </c>
      <c r="N1392" s="299"/>
      <c r="O1392" s="300"/>
      <c r="P1392" s="48"/>
    </row>
    <row r="1393" spans="1:28" ht="17.100000000000001" customHeight="1" x14ac:dyDescent="0.45">
      <c r="A1393" s="296"/>
      <c r="B1393" s="151"/>
      <c r="C1393" s="139">
        <v>1</v>
      </c>
      <c r="D1393" s="19"/>
      <c r="E1393" s="20"/>
      <c r="F1393" s="21"/>
      <c r="G1393" s="22"/>
      <c r="H1393" s="57" t="str">
        <f>IF(ISBLANK(G1393)," ",(G1393+1))</f>
        <v xml:space="preserve"> </v>
      </c>
      <c r="I1393" s="22"/>
      <c r="J1393" s="58" t="str">
        <f>IF(ISBLANK(I1393)," ",DATEDIF(G1393,I1393,"d"))</f>
        <v xml:space="preserve"> </v>
      </c>
      <c r="K1393" s="59" t="str">
        <f>IF(ISBLANK(G1393)," ",(H1393+29))</f>
        <v xml:space="preserve"> </v>
      </c>
      <c r="L1393" s="60" t="str">
        <f>IF(ISBLANK(D1393),IF(ISBLANK(E1393)," ",D1393+E1393),D1393+E1393)</f>
        <v xml:space="preserve"> </v>
      </c>
      <c r="M1393" s="61"/>
      <c r="N1393" s="62"/>
      <c r="O1393" s="63"/>
      <c r="P1393" s="48"/>
      <c r="Q1393" s="48"/>
      <c r="R1393" s="48"/>
      <c r="S1393" s="48"/>
      <c r="T1393" s="48"/>
      <c r="U1393" s="48"/>
      <c r="V1393" s="48"/>
      <c r="W1393" s="48"/>
      <c r="X1393" s="48"/>
      <c r="Y1393" s="48"/>
      <c r="Z1393" s="48"/>
      <c r="AA1393"/>
      <c r="AB1393"/>
    </row>
    <row r="1394" spans="1:28" ht="17.100000000000001" customHeight="1" x14ac:dyDescent="0.45">
      <c r="A1394" s="296"/>
      <c r="B1394" s="151"/>
      <c r="C1394" s="139">
        <f t="shared" ref="C1394:C1402" si="686">C1393+1</f>
        <v>2</v>
      </c>
      <c r="D1394" s="19"/>
      <c r="E1394" s="20"/>
      <c r="F1394" s="21"/>
      <c r="G1394" s="22"/>
      <c r="H1394" s="57" t="str">
        <f t="shared" ref="H1394:H1402" si="687">IF(ISBLANK(G1394)," ",(G1394+1))</f>
        <v xml:space="preserve"> </v>
      </c>
      <c r="I1394" s="22"/>
      <c r="J1394" s="58" t="str">
        <f t="shared" ref="J1394:J1402" si="688">IF(ISBLANK(I1394)," ",DATEDIF(G1394,I1394,"d"))</f>
        <v xml:space="preserve"> </v>
      </c>
      <c r="K1394" s="59" t="str">
        <f>IF(ISBLANK(G1394)," ",(H1394+29))</f>
        <v xml:space="preserve"> </v>
      </c>
      <c r="L1394" s="60" t="str">
        <f t="shared" ref="L1394:L1402" si="689">IF(ISBLANK(D1394),IF(ISBLANK(E1394)," ",D1394+E1394),D1394+E1394)</f>
        <v xml:space="preserve"> </v>
      </c>
      <c r="M1394" s="100"/>
      <c r="N1394" s="101"/>
      <c r="O1394" s="64"/>
      <c r="P1394" s="48"/>
      <c r="Q1394" s="48"/>
      <c r="R1394" s="48"/>
      <c r="S1394" s="48"/>
      <c r="T1394" s="48"/>
      <c r="U1394" s="48"/>
      <c r="V1394" s="48"/>
      <c r="W1394" s="48"/>
      <c r="X1394" s="48"/>
      <c r="Y1394" s="48"/>
      <c r="Z1394" s="48"/>
      <c r="AA1394"/>
      <c r="AB1394"/>
    </row>
    <row r="1395" spans="1:28" ht="17.100000000000001" customHeight="1" x14ac:dyDescent="0.45">
      <c r="A1395" s="296"/>
      <c r="B1395" s="151"/>
      <c r="C1395" s="139">
        <f t="shared" si="686"/>
        <v>3</v>
      </c>
      <c r="D1395" s="19"/>
      <c r="E1395" s="20"/>
      <c r="F1395" s="21"/>
      <c r="G1395" s="116"/>
      <c r="H1395" s="57" t="str">
        <f t="shared" si="687"/>
        <v xml:space="preserve"> </v>
      </c>
      <c r="I1395" s="22"/>
      <c r="J1395" s="58" t="str">
        <f t="shared" si="688"/>
        <v xml:space="preserve"> </v>
      </c>
      <c r="K1395" s="59" t="str">
        <f t="shared" ref="K1395" si="690">IF(ISBLANK(G1395)," ",(H1395+29))</f>
        <v xml:space="preserve"> </v>
      </c>
      <c r="L1395" s="60" t="str">
        <f t="shared" si="689"/>
        <v xml:space="preserve"> </v>
      </c>
      <c r="M1395" s="100"/>
      <c r="N1395" s="101"/>
      <c r="O1395" s="64"/>
      <c r="P1395" s="48"/>
      <c r="Q1395" s="48"/>
      <c r="R1395" s="48"/>
      <c r="S1395" s="48"/>
      <c r="T1395" s="48"/>
      <c r="U1395" s="48"/>
      <c r="V1395" s="48"/>
      <c r="W1395" s="48"/>
      <c r="X1395" s="48"/>
      <c r="Y1395" s="48"/>
      <c r="Z1395" s="48"/>
      <c r="AA1395"/>
      <c r="AB1395"/>
    </row>
    <row r="1396" spans="1:28" ht="17.100000000000001" customHeight="1" x14ac:dyDescent="0.45">
      <c r="A1396" s="296"/>
      <c r="B1396" s="151"/>
      <c r="C1396" s="139">
        <f t="shared" si="686"/>
        <v>4</v>
      </c>
      <c r="D1396" s="19"/>
      <c r="E1396" s="20"/>
      <c r="F1396" s="21"/>
      <c r="G1396" s="22"/>
      <c r="H1396" s="57" t="str">
        <f t="shared" si="687"/>
        <v xml:space="preserve"> </v>
      </c>
      <c r="I1396" s="22"/>
      <c r="J1396" s="58" t="str">
        <f t="shared" si="688"/>
        <v xml:space="preserve"> </v>
      </c>
      <c r="K1396" s="59" t="str">
        <f>IF(ISBLANK(G1396)," ",(H1396+29))</f>
        <v xml:space="preserve"> </v>
      </c>
      <c r="L1396" s="60" t="str">
        <f t="shared" si="689"/>
        <v xml:space="preserve"> </v>
      </c>
      <c r="M1396" s="100"/>
      <c r="N1396" s="101"/>
      <c r="O1396" s="64"/>
      <c r="P1396" s="48"/>
      <c r="Q1396" s="48"/>
      <c r="R1396" s="48"/>
      <c r="S1396" s="48"/>
      <c r="T1396" s="48"/>
      <c r="U1396" s="48"/>
      <c r="V1396" s="48"/>
      <c r="W1396" s="48"/>
      <c r="X1396" s="48"/>
      <c r="Y1396" s="48"/>
      <c r="Z1396" s="48"/>
      <c r="AA1396"/>
      <c r="AB1396"/>
    </row>
    <row r="1397" spans="1:28" ht="17.100000000000001" customHeight="1" x14ac:dyDescent="0.45">
      <c r="A1397" s="296"/>
      <c r="B1397" s="151"/>
      <c r="C1397" s="139">
        <f t="shared" si="686"/>
        <v>5</v>
      </c>
      <c r="D1397" s="19"/>
      <c r="E1397" s="20"/>
      <c r="F1397" s="21"/>
      <c r="G1397" s="22"/>
      <c r="H1397" s="57" t="str">
        <f t="shared" si="687"/>
        <v xml:space="preserve"> </v>
      </c>
      <c r="I1397" s="22"/>
      <c r="J1397" s="58" t="str">
        <f t="shared" si="688"/>
        <v xml:space="preserve"> </v>
      </c>
      <c r="K1397" s="59" t="str">
        <f t="shared" ref="K1397:K1402" si="691">IF(ISBLANK(G1397)," ",(H1397+29))</f>
        <v xml:space="preserve"> </v>
      </c>
      <c r="L1397" s="60" t="str">
        <f t="shared" si="689"/>
        <v xml:space="preserve"> </v>
      </c>
      <c r="M1397" s="100"/>
      <c r="N1397" s="101"/>
      <c r="O1397" s="64"/>
      <c r="P1397" s="48"/>
      <c r="Q1397" s="48"/>
      <c r="R1397" s="48"/>
      <c r="S1397" s="48"/>
      <c r="T1397" s="48"/>
      <c r="U1397" s="48"/>
      <c r="V1397" s="48"/>
      <c r="W1397" s="48"/>
      <c r="X1397" s="48"/>
      <c r="Y1397" s="48"/>
      <c r="Z1397" s="48"/>
      <c r="AA1397"/>
      <c r="AB1397"/>
    </row>
    <row r="1398" spans="1:28" ht="17.100000000000001" customHeight="1" x14ac:dyDescent="0.45">
      <c r="A1398" s="296"/>
      <c r="B1398" s="151"/>
      <c r="C1398" s="139">
        <f t="shared" si="686"/>
        <v>6</v>
      </c>
      <c r="D1398" s="19"/>
      <c r="E1398" s="20"/>
      <c r="F1398" s="21"/>
      <c r="G1398" s="22"/>
      <c r="H1398" s="57" t="str">
        <f t="shared" si="687"/>
        <v xml:space="preserve"> </v>
      </c>
      <c r="I1398" s="22"/>
      <c r="J1398" s="58" t="str">
        <f t="shared" si="688"/>
        <v xml:space="preserve"> </v>
      </c>
      <c r="K1398" s="59" t="str">
        <f t="shared" si="691"/>
        <v xml:space="preserve"> </v>
      </c>
      <c r="L1398" s="60" t="str">
        <f t="shared" si="689"/>
        <v xml:space="preserve"> </v>
      </c>
      <c r="M1398" s="100"/>
      <c r="N1398" s="101"/>
      <c r="O1398" s="64"/>
      <c r="P1398" s="48"/>
      <c r="Q1398" s="48"/>
      <c r="R1398" s="48"/>
      <c r="S1398" s="48"/>
      <c r="T1398" s="48"/>
      <c r="U1398" s="48"/>
      <c r="V1398" s="48"/>
      <c r="W1398" s="48"/>
      <c r="X1398" s="48"/>
      <c r="Y1398" s="48"/>
      <c r="Z1398" s="48"/>
      <c r="AA1398"/>
      <c r="AB1398"/>
    </row>
    <row r="1399" spans="1:28" ht="17.100000000000001" customHeight="1" x14ac:dyDescent="0.45">
      <c r="A1399" s="296"/>
      <c r="B1399" s="151"/>
      <c r="C1399" s="139">
        <f t="shared" si="686"/>
        <v>7</v>
      </c>
      <c r="D1399" s="19"/>
      <c r="E1399" s="20"/>
      <c r="F1399" s="21"/>
      <c r="G1399" s="22"/>
      <c r="H1399" s="57" t="str">
        <f t="shared" si="687"/>
        <v xml:space="preserve"> </v>
      </c>
      <c r="I1399" s="22"/>
      <c r="J1399" s="58" t="str">
        <f t="shared" si="688"/>
        <v xml:space="preserve"> </v>
      </c>
      <c r="K1399" s="59" t="str">
        <f t="shared" si="691"/>
        <v xml:space="preserve"> </v>
      </c>
      <c r="L1399" s="60" t="str">
        <f t="shared" si="689"/>
        <v xml:space="preserve"> </v>
      </c>
      <c r="M1399" s="100"/>
      <c r="N1399" s="101"/>
      <c r="O1399" s="64"/>
      <c r="P1399" s="48"/>
      <c r="Q1399" s="48"/>
      <c r="R1399" s="48"/>
      <c r="S1399" s="48"/>
      <c r="T1399" s="48"/>
      <c r="U1399" s="48"/>
      <c r="V1399" s="48"/>
      <c r="W1399" s="48"/>
      <c r="X1399" s="48"/>
      <c r="Y1399" s="48"/>
      <c r="Z1399" s="48"/>
      <c r="AA1399"/>
      <c r="AB1399"/>
    </row>
    <row r="1400" spans="1:28" ht="17.100000000000001" customHeight="1" x14ac:dyDescent="0.45">
      <c r="A1400" s="296"/>
      <c r="B1400" s="151"/>
      <c r="C1400" s="139">
        <f t="shared" si="686"/>
        <v>8</v>
      </c>
      <c r="D1400" s="19"/>
      <c r="E1400" s="20"/>
      <c r="F1400" s="21"/>
      <c r="G1400" s="22"/>
      <c r="H1400" s="57" t="str">
        <f t="shared" si="687"/>
        <v xml:space="preserve"> </v>
      </c>
      <c r="I1400" s="22"/>
      <c r="J1400" s="58" t="str">
        <f t="shared" si="688"/>
        <v xml:space="preserve"> </v>
      </c>
      <c r="K1400" s="59" t="str">
        <f t="shared" si="691"/>
        <v xml:space="preserve"> </v>
      </c>
      <c r="L1400" s="60" t="str">
        <f t="shared" si="689"/>
        <v xml:space="preserve"> </v>
      </c>
      <c r="M1400" s="100"/>
      <c r="N1400" s="101"/>
      <c r="O1400" s="64"/>
      <c r="P1400" s="48"/>
      <c r="Q1400" s="48"/>
      <c r="R1400" s="48"/>
      <c r="S1400" s="48"/>
      <c r="T1400" s="48"/>
      <c r="U1400" s="48"/>
      <c r="V1400" s="48"/>
      <c r="W1400" s="48"/>
      <c r="X1400" s="48"/>
      <c r="Y1400" s="48"/>
      <c r="Z1400" s="48"/>
      <c r="AA1400"/>
      <c r="AB1400"/>
    </row>
    <row r="1401" spans="1:28" ht="17.100000000000001" customHeight="1" x14ac:dyDescent="0.45">
      <c r="A1401" s="296"/>
      <c r="B1401" s="151"/>
      <c r="C1401" s="139">
        <f t="shared" si="686"/>
        <v>9</v>
      </c>
      <c r="D1401" s="19"/>
      <c r="E1401" s="20"/>
      <c r="F1401" s="21"/>
      <c r="G1401" s="22"/>
      <c r="H1401" s="57" t="str">
        <f t="shared" si="687"/>
        <v xml:space="preserve"> </v>
      </c>
      <c r="I1401" s="22"/>
      <c r="J1401" s="58" t="str">
        <f t="shared" si="688"/>
        <v xml:space="preserve"> </v>
      </c>
      <c r="K1401" s="59" t="str">
        <f t="shared" si="691"/>
        <v xml:space="preserve"> </v>
      </c>
      <c r="L1401" s="60" t="str">
        <f t="shared" si="689"/>
        <v xml:space="preserve"> </v>
      </c>
      <c r="M1401" s="100"/>
      <c r="N1401" s="101"/>
      <c r="O1401" s="64"/>
      <c r="P1401" s="48"/>
      <c r="Q1401" s="48"/>
      <c r="R1401" s="48"/>
      <c r="S1401" s="48"/>
    </row>
    <row r="1402" spans="1:28" ht="17.100000000000001" customHeight="1" thickBot="1" x14ac:dyDescent="0.5">
      <c r="A1402" s="297"/>
      <c r="B1402" s="152"/>
      <c r="C1402" s="140">
        <f t="shared" si="686"/>
        <v>10</v>
      </c>
      <c r="D1402" s="23"/>
      <c r="E1402" s="24"/>
      <c r="F1402" s="102"/>
      <c r="G1402" s="25"/>
      <c r="H1402" s="103" t="str">
        <f t="shared" si="687"/>
        <v xml:space="preserve"> </v>
      </c>
      <c r="I1402" s="25"/>
      <c r="J1402" s="104" t="str">
        <f t="shared" si="688"/>
        <v xml:space="preserve"> </v>
      </c>
      <c r="K1402" s="65" t="str">
        <f t="shared" si="691"/>
        <v xml:space="preserve"> </v>
      </c>
      <c r="L1402" s="105" t="str">
        <f t="shared" si="689"/>
        <v xml:space="preserve"> </v>
      </c>
      <c r="M1402" s="66"/>
      <c r="N1402" s="67"/>
      <c r="O1402" s="68"/>
      <c r="P1402" s="48"/>
      <c r="Q1402" s="48"/>
      <c r="R1402" s="48"/>
      <c r="S1402" s="48"/>
    </row>
    <row r="1403" spans="1:28" ht="55.9" thickBot="1" x14ac:dyDescent="0.5">
      <c r="A1403" s="112" t="s">
        <v>65</v>
      </c>
      <c r="B1403" s="113" t="s">
        <v>112</v>
      </c>
      <c r="C1403" s="114" t="s">
        <v>79</v>
      </c>
      <c r="D1403" s="114" t="s">
        <v>107</v>
      </c>
      <c r="E1403" s="114" t="s">
        <v>211</v>
      </c>
      <c r="F1403" s="114" t="s">
        <v>81</v>
      </c>
      <c r="G1403" s="114" t="s">
        <v>32</v>
      </c>
      <c r="H1403" s="114" t="s">
        <v>68</v>
      </c>
      <c r="I1403" s="114" t="s">
        <v>44</v>
      </c>
      <c r="J1403" s="114" t="s">
        <v>33</v>
      </c>
      <c r="K1403" s="114" t="s">
        <v>34</v>
      </c>
      <c r="L1403" s="114" t="s">
        <v>228</v>
      </c>
      <c r="M1403" s="114" t="s">
        <v>229</v>
      </c>
      <c r="N1403" s="114" t="s">
        <v>80</v>
      </c>
      <c r="O1403" s="115" t="s">
        <v>69</v>
      </c>
      <c r="P1403" s="48"/>
    </row>
    <row r="1404" spans="1:28" ht="21" customHeight="1" x14ac:dyDescent="0.5">
      <c r="A1404" s="81">
        <f>A1391+1</f>
        <v>108</v>
      </c>
      <c r="B1404" s="181"/>
      <c r="C1404" s="174"/>
      <c r="D1404" s="85" t="str">
        <f t="shared" ref="D1404" si="692">IF(ISBLANK(C1404)," ",C1404/$K$8)</f>
        <v xml:space="preserve"> </v>
      </c>
      <c r="E1404" s="17"/>
      <c r="F1404" s="86" t="str">
        <f t="shared" ref="F1404" si="693">IF((SUM(L1406:L1415))&gt;0,SUM(L1406:L1415)," ")</f>
        <v xml:space="preserve"> </v>
      </c>
      <c r="G1404" s="17"/>
      <c r="H1404" s="17"/>
      <c r="I1404" s="17"/>
      <c r="J1404" s="17"/>
      <c r="K1404" s="18"/>
      <c r="L1404" s="18"/>
      <c r="M1404" s="52" t="str">
        <f>IF(ISBLANK(C1404)," ",IF(SUM(D1406:E1415)+SUM(G1404:H1404)+SUM(J1404:L1404)&gt;(D1404*$K$8*$G$8),(D1404*$K$8*$G$8),SUM(D1406:E1415)+SUM(G1404:H1404)+SUM(J1404:L1404)))</f>
        <v xml:space="preserve"> </v>
      </c>
      <c r="N1404" s="26"/>
      <c r="O1404" s="106" t="str">
        <f>IF(ISBLANK(N1404)," ",IF(M1404="0,00","0,00",MIN(IF(SUM(750/$O$8*M1404)&gt;750,750,SUM(750/$O$8*M1404)),N1404)))</f>
        <v xml:space="preserve"> </v>
      </c>
      <c r="P1404" s="53"/>
    </row>
    <row r="1405" spans="1:28" ht="86.1" customHeight="1" x14ac:dyDescent="0.45">
      <c r="A1405" s="291" t="s">
        <v>109</v>
      </c>
      <c r="B1405" s="120" t="s">
        <v>113</v>
      </c>
      <c r="C1405" s="82" t="s">
        <v>115</v>
      </c>
      <c r="D1405" s="83" t="s">
        <v>201</v>
      </c>
      <c r="E1405" s="83" t="s">
        <v>31</v>
      </c>
      <c r="F1405" s="83" t="s">
        <v>35</v>
      </c>
      <c r="G1405" s="83" t="s">
        <v>110</v>
      </c>
      <c r="H1405" s="83" t="s">
        <v>43</v>
      </c>
      <c r="I1405" s="83" t="s">
        <v>82</v>
      </c>
      <c r="J1405" s="83" t="s">
        <v>83</v>
      </c>
      <c r="K1405" s="84" t="s">
        <v>84</v>
      </c>
      <c r="L1405" s="188" t="s">
        <v>229</v>
      </c>
      <c r="M1405" s="293" t="s">
        <v>66</v>
      </c>
      <c r="N1405" s="294"/>
      <c r="O1405" s="295"/>
      <c r="P1405" s="48"/>
    </row>
    <row r="1406" spans="1:28" ht="17.100000000000001" customHeight="1" x14ac:dyDescent="0.45">
      <c r="A1406" s="291"/>
      <c r="B1406" s="151"/>
      <c r="C1406" s="141">
        <v>1</v>
      </c>
      <c r="D1406" s="19"/>
      <c r="E1406" s="20"/>
      <c r="F1406" s="21"/>
      <c r="G1406" s="22"/>
      <c r="H1406" s="87" t="str">
        <f t="shared" ref="H1406:H1415" si="694">IF(ISBLANK(G1406)," ",(G1406+1))</f>
        <v xml:space="preserve"> </v>
      </c>
      <c r="I1406" s="22"/>
      <c r="J1406" s="88" t="str">
        <f t="shared" ref="J1406:J1415" si="695">IF(ISBLANK(I1406)," ",DATEDIF(G1406,I1406,"d"))</f>
        <v xml:space="preserve"> </v>
      </c>
      <c r="K1406" s="89" t="str">
        <f t="shared" ref="K1406:K1415" si="696">IF(ISBLANK(G1406)," ",(H1406+29))</f>
        <v xml:space="preserve"> </v>
      </c>
      <c r="L1406" s="90" t="str">
        <f t="shared" ref="L1406:L1415" si="697">IF(ISBLANK(D1406),IF(ISBLANK(E1406)," ",D1406+E1406),D1406+E1406)</f>
        <v xml:space="preserve"> </v>
      </c>
      <c r="M1406" s="91"/>
      <c r="N1406" s="92"/>
      <c r="O1406" s="93"/>
      <c r="P1406" s="48"/>
      <c r="Q1406" s="48"/>
      <c r="R1406" s="48"/>
      <c r="S1406" s="48"/>
      <c r="T1406" s="48"/>
      <c r="U1406" s="48"/>
      <c r="V1406" s="48"/>
      <c r="W1406" s="48"/>
      <c r="X1406" s="48"/>
      <c r="Y1406" s="48"/>
      <c r="Z1406" s="48"/>
      <c r="AA1406"/>
      <c r="AB1406"/>
    </row>
    <row r="1407" spans="1:28" ht="17.100000000000001" customHeight="1" x14ac:dyDescent="0.45">
      <c r="A1407" s="291"/>
      <c r="B1407" s="151"/>
      <c r="C1407" s="141">
        <f t="shared" ref="C1407:C1415" si="698">C1406+1</f>
        <v>2</v>
      </c>
      <c r="D1407" s="19"/>
      <c r="E1407" s="20"/>
      <c r="F1407" s="21"/>
      <c r="G1407" s="22"/>
      <c r="H1407" s="87" t="str">
        <f t="shared" si="694"/>
        <v xml:space="preserve"> </v>
      </c>
      <c r="I1407" s="22"/>
      <c r="J1407" s="88" t="str">
        <f t="shared" si="695"/>
        <v xml:space="preserve"> </v>
      </c>
      <c r="K1407" s="89" t="str">
        <f t="shared" si="696"/>
        <v xml:space="preserve"> </v>
      </c>
      <c r="L1407" s="90" t="str">
        <f t="shared" si="697"/>
        <v xml:space="preserve"> </v>
      </c>
      <c r="M1407" s="107"/>
      <c r="N1407" s="108"/>
      <c r="O1407" s="94"/>
      <c r="P1407" s="48"/>
      <c r="Q1407" s="48"/>
      <c r="R1407" s="48"/>
      <c r="S1407" s="48"/>
      <c r="T1407" s="48"/>
      <c r="U1407" s="48"/>
      <c r="V1407" s="48"/>
      <c r="W1407" s="48"/>
      <c r="X1407" s="48"/>
      <c r="Y1407" s="48"/>
      <c r="Z1407" s="48"/>
      <c r="AA1407"/>
      <c r="AB1407"/>
    </row>
    <row r="1408" spans="1:28" ht="17.100000000000001" customHeight="1" x14ac:dyDescent="0.45">
      <c r="A1408" s="291"/>
      <c r="B1408" s="151"/>
      <c r="C1408" s="141">
        <f t="shared" si="698"/>
        <v>3</v>
      </c>
      <c r="D1408" s="19"/>
      <c r="E1408" s="20"/>
      <c r="F1408" s="21"/>
      <c r="G1408" s="22"/>
      <c r="H1408" s="87" t="str">
        <f t="shared" si="694"/>
        <v xml:space="preserve"> </v>
      </c>
      <c r="I1408" s="22"/>
      <c r="J1408" s="88" t="str">
        <f t="shared" si="695"/>
        <v xml:space="preserve"> </v>
      </c>
      <c r="K1408" s="89" t="str">
        <f t="shared" si="696"/>
        <v xml:space="preserve"> </v>
      </c>
      <c r="L1408" s="90" t="str">
        <f t="shared" si="697"/>
        <v xml:space="preserve"> </v>
      </c>
      <c r="M1408" s="107"/>
      <c r="N1408" s="108"/>
      <c r="O1408" s="94"/>
      <c r="P1408" s="48"/>
      <c r="Q1408" s="48"/>
      <c r="R1408" s="48"/>
      <c r="S1408" s="48"/>
      <c r="T1408" s="48"/>
      <c r="U1408" s="48"/>
      <c r="V1408" s="48"/>
      <c r="W1408" s="48"/>
      <c r="X1408" s="48"/>
      <c r="Y1408" s="48"/>
      <c r="Z1408" s="48"/>
      <c r="AA1408"/>
      <c r="AB1408"/>
    </row>
    <row r="1409" spans="1:28" ht="17.100000000000001" customHeight="1" x14ac:dyDescent="0.45">
      <c r="A1409" s="291"/>
      <c r="B1409" s="151"/>
      <c r="C1409" s="141">
        <f t="shared" si="698"/>
        <v>4</v>
      </c>
      <c r="D1409" s="19"/>
      <c r="E1409" s="20"/>
      <c r="F1409" s="21"/>
      <c r="G1409" s="22"/>
      <c r="H1409" s="87" t="str">
        <f t="shared" si="694"/>
        <v xml:space="preserve"> </v>
      </c>
      <c r="I1409" s="22"/>
      <c r="J1409" s="88" t="str">
        <f t="shared" si="695"/>
        <v xml:space="preserve"> </v>
      </c>
      <c r="K1409" s="89" t="str">
        <f t="shared" si="696"/>
        <v xml:space="preserve"> </v>
      </c>
      <c r="L1409" s="90" t="str">
        <f t="shared" si="697"/>
        <v xml:space="preserve"> </v>
      </c>
      <c r="M1409" s="107"/>
      <c r="N1409" s="108"/>
      <c r="O1409" s="94"/>
      <c r="P1409" s="48"/>
      <c r="Q1409" s="48"/>
      <c r="R1409" s="48"/>
      <c r="S1409" s="48"/>
      <c r="T1409" s="48"/>
      <c r="U1409" s="48"/>
      <c r="V1409" s="48"/>
      <c r="W1409" s="48"/>
      <c r="X1409" s="48"/>
      <c r="Y1409" s="48"/>
      <c r="Z1409" s="48"/>
      <c r="AA1409"/>
      <c r="AB1409"/>
    </row>
    <row r="1410" spans="1:28" ht="17.100000000000001" customHeight="1" x14ac:dyDescent="0.45">
      <c r="A1410" s="291"/>
      <c r="B1410" s="151"/>
      <c r="C1410" s="141">
        <f t="shared" si="698"/>
        <v>5</v>
      </c>
      <c r="D1410" s="19"/>
      <c r="E1410" s="20"/>
      <c r="F1410" s="21"/>
      <c r="G1410" s="22"/>
      <c r="H1410" s="87" t="str">
        <f t="shared" si="694"/>
        <v xml:space="preserve"> </v>
      </c>
      <c r="I1410" s="22"/>
      <c r="J1410" s="88" t="str">
        <f t="shared" si="695"/>
        <v xml:space="preserve"> </v>
      </c>
      <c r="K1410" s="89" t="str">
        <f t="shared" si="696"/>
        <v xml:space="preserve"> </v>
      </c>
      <c r="L1410" s="90" t="str">
        <f t="shared" si="697"/>
        <v xml:space="preserve"> </v>
      </c>
      <c r="M1410" s="107"/>
      <c r="N1410" s="108"/>
      <c r="O1410" s="94"/>
      <c r="P1410" s="48"/>
      <c r="Q1410" s="48"/>
      <c r="R1410" s="48"/>
      <c r="S1410" s="48"/>
      <c r="T1410" s="48"/>
      <c r="U1410" s="48"/>
      <c r="V1410" s="48"/>
      <c r="W1410" s="48"/>
      <c r="X1410" s="48"/>
      <c r="Y1410" s="48"/>
      <c r="Z1410" s="48"/>
      <c r="AA1410"/>
      <c r="AB1410"/>
    </row>
    <row r="1411" spans="1:28" ht="17.100000000000001" customHeight="1" x14ac:dyDescent="0.45">
      <c r="A1411" s="291"/>
      <c r="B1411" s="151"/>
      <c r="C1411" s="141">
        <f t="shared" si="698"/>
        <v>6</v>
      </c>
      <c r="D1411" s="19"/>
      <c r="E1411" s="20"/>
      <c r="F1411" s="21"/>
      <c r="G1411" s="22"/>
      <c r="H1411" s="87" t="str">
        <f t="shared" si="694"/>
        <v xml:space="preserve"> </v>
      </c>
      <c r="I1411" s="22"/>
      <c r="J1411" s="88" t="str">
        <f t="shared" si="695"/>
        <v xml:space="preserve"> </v>
      </c>
      <c r="K1411" s="89" t="str">
        <f t="shared" si="696"/>
        <v xml:space="preserve"> </v>
      </c>
      <c r="L1411" s="90" t="str">
        <f t="shared" si="697"/>
        <v xml:space="preserve"> </v>
      </c>
      <c r="M1411" s="107"/>
      <c r="N1411" s="108"/>
      <c r="O1411" s="94"/>
      <c r="P1411" s="48"/>
      <c r="Q1411" s="48"/>
      <c r="R1411" s="48"/>
      <c r="S1411" s="48"/>
      <c r="T1411" s="48"/>
      <c r="U1411" s="48"/>
      <c r="V1411" s="48"/>
      <c r="W1411" s="48"/>
      <c r="X1411" s="48"/>
      <c r="Y1411" s="48"/>
      <c r="Z1411" s="48"/>
      <c r="AA1411"/>
      <c r="AB1411"/>
    </row>
    <row r="1412" spans="1:28" ht="17.100000000000001" customHeight="1" x14ac:dyDescent="0.45">
      <c r="A1412" s="291"/>
      <c r="B1412" s="151"/>
      <c r="C1412" s="141">
        <f t="shared" si="698"/>
        <v>7</v>
      </c>
      <c r="D1412" s="19"/>
      <c r="E1412" s="20"/>
      <c r="F1412" s="21"/>
      <c r="G1412" s="22"/>
      <c r="H1412" s="87" t="str">
        <f t="shared" si="694"/>
        <v xml:space="preserve"> </v>
      </c>
      <c r="I1412" s="22"/>
      <c r="J1412" s="88" t="str">
        <f t="shared" si="695"/>
        <v xml:space="preserve"> </v>
      </c>
      <c r="K1412" s="89" t="str">
        <f t="shared" si="696"/>
        <v xml:space="preserve"> </v>
      </c>
      <c r="L1412" s="90" t="str">
        <f t="shared" si="697"/>
        <v xml:space="preserve"> </v>
      </c>
      <c r="M1412" s="107"/>
      <c r="N1412" s="108"/>
      <c r="O1412" s="94"/>
      <c r="P1412" s="48"/>
      <c r="Q1412" s="48"/>
      <c r="R1412" s="48"/>
      <c r="S1412" s="48"/>
      <c r="T1412" s="48"/>
      <c r="U1412" s="48"/>
      <c r="V1412" s="48"/>
      <c r="W1412" s="48"/>
      <c r="X1412" s="48"/>
      <c r="Y1412" s="48"/>
      <c r="Z1412" s="48"/>
      <c r="AA1412"/>
      <c r="AB1412"/>
    </row>
    <row r="1413" spans="1:28" ht="17.100000000000001" customHeight="1" x14ac:dyDescent="0.45">
      <c r="A1413" s="291"/>
      <c r="B1413" s="151"/>
      <c r="C1413" s="141">
        <f t="shared" si="698"/>
        <v>8</v>
      </c>
      <c r="D1413" s="19"/>
      <c r="E1413" s="20"/>
      <c r="F1413" s="21"/>
      <c r="G1413" s="22"/>
      <c r="H1413" s="87" t="str">
        <f t="shared" si="694"/>
        <v xml:space="preserve"> </v>
      </c>
      <c r="I1413" s="22"/>
      <c r="J1413" s="88" t="str">
        <f t="shared" si="695"/>
        <v xml:space="preserve"> </v>
      </c>
      <c r="K1413" s="89" t="str">
        <f t="shared" si="696"/>
        <v xml:space="preserve"> </v>
      </c>
      <c r="L1413" s="90" t="str">
        <f t="shared" si="697"/>
        <v xml:space="preserve"> </v>
      </c>
      <c r="M1413" s="107"/>
      <c r="N1413" s="108"/>
      <c r="O1413" s="94"/>
      <c r="P1413" s="48"/>
      <c r="Q1413" s="48"/>
      <c r="R1413" s="48"/>
      <c r="S1413" s="48"/>
      <c r="T1413" s="48"/>
      <c r="U1413" s="48"/>
      <c r="V1413" s="48"/>
      <c r="W1413" s="48"/>
      <c r="X1413" s="48"/>
      <c r="Y1413" s="48"/>
      <c r="Z1413" s="48"/>
      <c r="AA1413"/>
      <c r="AB1413"/>
    </row>
    <row r="1414" spans="1:28" ht="17.100000000000001" customHeight="1" x14ac:dyDescent="0.45">
      <c r="A1414" s="291"/>
      <c r="B1414" s="151"/>
      <c r="C1414" s="141">
        <f t="shared" si="698"/>
        <v>9</v>
      </c>
      <c r="D1414" s="19"/>
      <c r="E1414" s="20"/>
      <c r="F1414" s="21"/>
      <c r="G1414" s="22"/>
      <c r="H1414" s="87" t="str">
        <f t="shared" si="694"/>
        <v xml:space="preserve"> </v>
      </c>
      <c r="I1414" s="22"/>
      <c r="J1414" s="88" t="str">
        <f t="shared" si="695"/>
        <v xml:space="preserve"> </v>
      </c>
      <c r="K1414" s="89" t="str">
        <f t="shared" si="696"/>
        <v xml:space="preserve"> </v>
      </c>
      <c r="L1414" s="90" t="str">
        <f t="shared" si="697"/>
        <v xml:space="preserve"> </v>
      </c>
      <c r="M1414" s="107"/>
      <c r="N1414" s="108"/>
      <c r="O1414" s="94"/>
      <c r="P1414" s="48"/>
      <c r="Q1414" s="48"/>
      <c r="R1414" s="48"/>
      <c r="S1414" s="48"/>
    </row>
    <row r="1415" spans="1:28" ht="17.100000000000001" customHeight="1" thickBot="1" x14ac:dyDescent="0.5">
      <c r="A1415" s="292"/>
      <c r="B1415" s="152"/>
      <c r="C1415" s="142">
        <f t="shared" si="698"/>
        <v>10</v>
      </c>
      <c r="D1415" s="23"/>
      <c r="E1415" s="24"/>
      <c r="F1415" s="102"/>
      <c r="G1415" s="25"/>
      <c r="H1415" s="109" t="str">
        <f t="shared" si="694"/>
        <v xml:space="preserve"> </v>
      </c>
      <c r="I1415" s="25"/>
      <c r="J1415" s="110" t="str">
        <f t="shared" si="695"/>
        <v xml:space="preserve"> </v>
      </c>
      <c r="K1415" s="95" t="str">
        <f t="shared" si="696"/>
        <v xml:space="preserve"> </v>
      </c>
      <c r="L1415" s="111" t="str">
        <f t="shared" si="697"/>
        <v xml:space="preserve"> </v>
      </c>
      <c r="M1415" s="96"/>
      <c r="N1415" s="97"/>
      <c r="O1415" s="98"/>
      <c r="P1415" s="48"/>
      <c r="Q1415" s="48"/>
      <c r="R1415" s="48"/>
      <c r="S1415" s="48"/>
    </row>
    <row r="1416" spans="1:28" ht="55.9" thickBot="1" x14ac:dyDescent="0.5">
      <c r="A1416" s="112" t="s">
        <v>65</v>
      </c>
      <c r="B1416" s="113" t="s">
        <v>112</v>
      </c>
      <c r="C1416" s="114" t="s">
        <v>79</v>
      </c>
      <c r="D1416" s="114" t="s">
        <v>107</v>
      </c>
      <c r="E1416" s="114" t="s">
        <v>211</v>
      </c>
      <c r="F1416" s="114" t="s">
        <v>81</v>
      </c>
      <c r="G1416" s="114" t="s">
        <v>32</v>
      </c>
      <c r="H1416" s="114" t="s">
        <v>68</v>
      </c>
      <c r="I1416" s="114" t="s">
        <v>44</v>
      </c>
      <c r="J1416" s="114" t="s">
        <v>33</v>
      </c>
      <c r="K1416" s="114" t="s">
        <v>34</v>
      </c>
      <c r="L1416" s="114" t="s">
        <v>228</v>
      </c>
      <c r="M1416" s="114" t="s">
        <v>229</v>
      </c>
      <c r="N1416" s="114" t="s">
        <v>80</v>
      </c>
      <c r="O1416" s="115" t="s">
        <v>69</v>
      </c>
      <c r="P1416" s="48"/>
    </row>
    <row r="1417" spans="1:28" ht="21" customHeight="1" x14ac:dyDescent="0.5">
      <c r="A1417" s="49">
        <f>A1404+1</f>
        <v>109</v>
      </c>
      <c r="B1417" s="181"/>
      <c r="C1417" s="174"/>
      <c r="D1417" s="50" t="str">
        <f>IF(ISBLANK(C1417)," ",C1417/$K$8)</f>
        <v xml:space="preserve"> </v>
      </c>
      <c r="E1417" s="17"/>
      <c r="F1417" s="51" t="str">
        <f>IF((SUM(L1419:L1428))&gt;0,SUM(L1419:L1428)," ")</f>
        <v xml:space="preserve"> </v>
      </c>
      <c r="G1417" s="17"/>
      <c r="H1417" s="17"/>
      <c r="I1417" s="17"/>
      <c r="J1417" s="17"/>
      <c r="K1417" s="18"/>
      <c r="L1417" s="18"/>
      <c r="M1417" s="52" t="str">
        <f>IF(ISBLANK(C1417)," ",IF(SUM(D1419:E1428)+SUM(G1417:H1417)+SUM(J1417:L1417)&gt;(D1417*$K$8*$G$8),(D1417*$K$8*$G$8),SUM(D1419:E1428)+SUM(G1417:H1417)+SUM(J1417:L1417)))</f>
        <v xml:space="preserve"> </v>
      </c>
      <c r="N1417" s="26"/>
      <c r="O1417" s="99" t="str">
        <f>IF(ISBLANK(N1417)," ",IF(M1417="0,00","0,00",MIN(IF(SUM(750/$O$8*M1417)&gt;750,750,SUM(750/$O$8*M1417)),N1417)))</f>
        <v xml:space="preserve"> </v>
      </c>
      <c r="P1417" s="53"/>
    </row>
    <row r="1418" spans="1:28" ht="86.1" customHeight="1" x14ac:dyDescent="0.45">
      <c r="A1418" s="296" t="s">
        <v>109</v>
      </c>
      <c r="B1418" s="146" t="s">
        <v>113</v>
      </c>
      <c r="C1418" s="54" t="s">
        <v>115</v>
      </c>
      <c r="D1418" s="55" t="s">
        <v>201</v>
      </c>
      <c r="E1418" s="55" t="s">
        <v>31</v>
      </c>
      <c r="F1418" s="55" t="s">
        <v>35</v>
      </c>
      <c r="G1418" s="55" t="s">
        <v>110</v>
      </c>
      <c r="H1418" s="55" t="s">
        <v>43</v>
      </c>
      <c r="I1418" s="55" t="s">
        <v>82</v>
      </c>
      <c r="J1418" s="55" t="s">
        <v>83</v>
      </c>
      <c r="K1418" s="56" t="s">
        <v>84</v>
      </c>
      <c r="L1418" s="187" t="s">
        <v>229</v>
      </c>
      <c r="M1418" s="298" t="s">
        <v>66</v>
      </c>
      <c r="N1418" s="299"/>
      <c r="O1418" s="300"/>
      <c r="P1418" s="48"/>
    </row>
    <row r="1419" spans="1:28" ht="17.100000000000001" customHeight="1" x14ac:dyDescent="0.45">
      <c r="A1419" s="296"/>
      <c r="B1419" s="151"/>
      <c r="C1419" s="139">
        <v>1</v>
      </c>
      <c r="D1419" s="19"/>
      <c r="E1419" s="20"/>
      <c r="F1419" s="21"/>
      <c r="G1419" s="22"/>
      <c r="H1419" s="57" t="str">
        <f>IF(ISBLANK(G1419)," ",(G1419+1))</f>
        <v xml:space="preserve"> </v>
      </c>
      <c r="I1419" s="22"/>
      <c r="J1419" s="58" t="str">
        <f>IF(ISBLANK(I1419)," ",DATEDIF(G1419,I1419,"d"))</f>
        <v xml:space="preserve"> </v>
      </c>
      <c r="K1419" s="59" t="str">
        <f>IF(ISBLANK(G1419)," ",(H1419+29))</f>
        <v xml:space="preserve"> </v>
      </c>
      <c r="L1419" s="60" t="str">
        <f>IF(ISBLANK(D1419),IF(ISBLANK(E1419)," ",D1419+E1419),D1419+E1419)</f>
        <v xml:space="preserve"> </v>
      </c>
      <c r="M1419" s="61"/>
      <c r="N1419" s="62"/>
      <c r="O1419" s="63"/>
      <c r="P1419" s="48"/>
      <c r="Q1419" s="48"/>
      <c r="R1419" s="48"/>
      <c r="S1419" s="48"/>
      <c r="T1419" s="48"/>
      <c r="U1419" s="48"/>
      <c r="V1419" s="48"/>
      <c r="W1419" s="48"/>
      <c r="X1419" s="48"/>
      <c r="Y1419" s="48"/>
      <c r="Z1419" s="48"/>
      <c r="AA1419"/>
      <c r="AB1419"/>
    </row>
    <row r="1420" spans="1:28" ht="17.100000000000001" customHeight="1" x14ac:dyDescent="0.45">
      <c r="A1420" s="296"/>
      <c r="B1420" s="151"/>
      <c r="C1420" s="139">
        <f t="shared" ref="C1420:C1428" si="699">C1419+1</f>
        <v>2</v>
      </c>
      <c r="D1420" s="19"/>
      <c r="E1420" s="20"/>
      <c r="F1420" s="21"/>
      <c r="G1420" s="22"/>
      <c r="H1420" s="57" t="str">
        <f t="shared" ref="H1420:H1428" si="700">IF(ISBLANK(G1420)," ",(G1420+1))</f>
        <v xml:space="preserve"> </v>
      </c>
      <c r="I1420" s="22"/>
      <c r="J1420" s="58" t="str">
        <f t="shared" ref="J1420:J1428" si="701">IF(ISBLANK(I1420)," ",DATEDIF(G1420,I1420,"d"))</f>
        <v xml:space="preserve"> </v>
      </c>
      <c r="K1420" s="59" t="str">
        <f>IF(ISBLANK(G1420)," ",(H1420+29))</f>
        <v xml:space="preserve"> </v>
      </c>
      <c r="L1420" s="60" t="str">
        <f t="shared" ref="L1420:L1428" si="702">IF(ISBLANK(D1420),IF(ISBLANK(E1420)," ",D1420+E1420),D1420+E1420)</f>
        <v xml:space="preserve"> </v>
      </c>
      <c r="M1420" s="100"/>
      <c r="N1420" s="101"/>
      <c r="O1420" s="64"/>
      <c r="P1420" s="48"/>
      <c r="Q1420" s="48"/>
      <c r="R1420" s="48"/>
      <c r="S1420" s="48"/>
      <c r="T1420" s="48"/>
      <c r="U1420" s="48"/>
      <c r="V1420" s="48"/>
      <c r="W1420" s="48"/>
      <c r="X1420" s="48"/>
      <c r="Y1420" s="48"/>
      <c r="Z1420" s="48"/>
      <c r="AA1420"/>
      <c r="AB1420"/>
    </row>
    <row r="1421" spans="1:28" ht="17.100000000000001" customHeight="1" x14ac:dyDescent="0.45">
      <c r="A1421" s="296"/>
      <c r="B1421" s="151"/>
      <c r="C1421" s="139">
        <f t="shared" si="699"/>
        <v>3</v>
      </c>
      <c r="D1421" s="19"/>
      <c r="E1421" s="20"/>
      <c r="F1421" s="21"/>
      <c r="G1421" s="116"/>
      <c r="H1421" s="57" t="str">
        <f t="shared" si="700"/>
        <v xml:space="preserve"> </v>
      </c>
      <c r="I1421" s="22"/>
      <c r="J1421" s="58" t="str">
        <f t="shared" si="701"/>
        <v xml:space="preserve"> </v>
      </c>
      <c r="K1421" s="59" t="str">
        <f t="shared" ref="K1421" si="703">IF(ISBLANK(G1421)," ",(H1421+29))</f>
        <v xml:space="preserve"> </v>
      </c>
      <c r="L1421" s="60" t="str">
        <f t="shared" si="702"/>
        <v xml:space="preserve"> </v>
      </c>
      <c r="M1421" s="100"/>
      <c r="N1421" s="101"/>
      <c r="O1421" s="64"/>
      <c r="P1421" s="48"/>
      <c r="Q1421" s="48"/>
      <c r="R1421" s="48"/>
      <c r="S1421" s="48"/>
      <c r="T1421" s="48"/>
      <c r="U1421" s="48"/>
      <c r="V1421" s="48"/>
      <c r="W1421" s="48"/>
      <c r="X1421" s="48"/>
      <c r="Y1421" s="48"/>
      <c r="Z1421" s="48"/>
      <c r="AA1421"/>
      <c r="AB1421"/>
    </row>
    <row r="1422" spans="1:28" ht="17.100000000000001" customHeight="1" x14ac:dyDescent="0.45">
      <c r="A1422" s="296"/>
      <c r="B1422" s="151"/>
      <c r="C1422" s="139">
        <f t="shared" si="699"/>
        <v>4</v>
      </c>
      <c r="D1422" s="19"/>
      <c r="E1422" s="20"/>
      <c r="F1422" s="21"/>
      <c r="G1422" s="22"/>
      <c r="H1422" s="57" t="str">
        <f t="shared" si="700"/>
        <v xml:space="preserve"> </v>
      </c>
      <c r="I1422" s="22"/>
      <c r="J1422" s="58" t="str">
        <f t="shared" si="701"/>
        <v xml:space="preserve"> </v>
      </c>
      <c r="K1422" s="59" t="str">
        <f>IF(ISBLANK(G1422)," ",(H1422+29))</f>
        <v xml:space="preserve"> </v>
      </c>
      <c r="L1422" s="60" t="str">
        <f t="shared" si="702"/>
        <v xml:space="preserve"> </v>
      </c>
      <c r="M1422" s="100"/>
      <c r="N1422" s="101"/>
      <c r="O1422" s="64"/>
      <c r="P1422" s="48"/>
      <c r="Q1422" s="48"/>
      <c r="R1422" s="48"/>
      <c r="S1422" s="48"/>
      <c r="T1422" s="48"/>
      <c r="U1422" s="48"/>
      <c r="V1422" s="48"/>
      <c r="W1422" s="48"/>
      <c r="X1422" s="48"/>
      <c r="Y1422" s="48"/>
      <c r="Z1422" s="48"/>
      <c r="AA1422"/>
      <c r="AB1422"/>
    </row>
    <row r="1423" spans="1:28" ht="17.100000000000001" customHeight="1" x14ac:dyDescent="0.45">
      <c r="A1423" s="296"/>
      <c r="B1423" s="151"/>
      <c r="C1423" s="139">
        <f t="shared" si="699"/>
        <v>5</v>
      </c>
      <c r="D1423" s="19"/>
      <c r="E1423" s="20"/>
      <c r="F1423" s="21"/>
      <c r="G1423" s="22"/>
      <c r="H1423" s="57" t="str">
        <f t="shared" si="700"/>
        <v xml:space="preserve"> </v>
      </c>
      <c r="I1423" s="22"/>
      <c r="J1423" s="58" t="str">
        <f t="shared" si="701"/>
        <v xml:space="preserve"> </v>
      </c>
      <c r="K1423" s="59" t="str">
        <f t="shared" ref="K1423:K1428" si="704">IF(ISBLANK(G1423)," ",(H1423+29))</f>
        <v xml:space="preserve"> </v>
      </c>
      <c r="L1423" s="60" t="str">
        <f t="shared" si="702"/>
        <v xml:space="preserve"> </v>
      </c>
      <c r="M1423" s="100"/>
      <c r="N1423" s="101"/>
      <c r="O1423" s="64"/>
      <c r="P1423" s="48"/>
      <c r="Q1423" s="48"/>
      <c r="R1423" s="48"/>
      <c r="S1423" s="48"/>
      <c r="T1423" s="48"/>
      <c r="U1423" s="48"/>
      <c r="V1423" s="48"/>
      <c r="W1423" s="48"/>
      <c r="X1423" s="48"/>
      <c r="Y1423" s="48"/>
      <c r="Z1423" s="48"/>
      <c r="AA1423"/>
      <c r="AB1423"/>
    </row>
    <row r="1424" spans="1:28" ht="17.100000000000001" customHeight="1" x14ac:dyDescent="0.45">
      <c r="A1424" s="296"/>
      <c r="B1424" s="151"/>
      <c r="C1424" s="139">
        <f t="shared" si="699"/>
        <v>6</v>
      </c>
      <c r="D1424" s="19"/>
      <c r="E1424" s="20"/>
      <c r="F1424" s="21"/>
      <c r="G1424" s="22"/>
      <c r="H1424" s="57" t="str">
        <f t="shared" si="700"/>
        <v xml:space="preserve"> </v>
      </c>
      <c r="I1424" s="22"/>
      <c r="J1424" s="58" t="str">
        <f t="shared" si="701"/>
        <v xml:space="preserve"> </v>
      </c>
      <c r="K1424" s="59" t="str">
        <f t="shared" si="704"/>
        <v xml:space="preserve"> </v>
      </c>
      <c r="L1424" s="60" t="str">
        <f t="shared" si="702"/>
        <v xml:space="preserve"> </v>
      </c>
      <c r="M1424" s="100"/>
      <c r="N1424" s="101"/>
      <c r="O1424" s="64"/>
      <c r="P1424" s="48"/>
      <c r="Q1424" s="48"/>
      <c r="R1424" s="48"/>
      <c r="S1424" s="48"/>
      <c r="T1424" s="48"/>
      <c r="U1424" s="48"/>
      <c r="V1424" s="48"/>
      <c r="W1424" s="48"/>
      <c r="X1424" s="48"/>
      <c r="Y1424" s="48"/>
      <c r="Z1424" s="48"/>
      <c r="AA1424"/>
      <c r="AB1424"/>
    </row>
    <row r="1425" spans="1:28" ht="17.100000000000001" customHeight="1" x14ac:dyDescent="0.45">
      <c r="A1425" s="296"/>
      <c r="B1425" s="151"/>
      <c r="C1425" s="139">
        <f t="shared" si="699"/>
        <v>7</v>
      </c>
      <c r="D1425" s="19"/>
      <c r="E1425" s="20"/>
      <c r="F1425" s="21"/>
      <c r="G1425" s="22"/>
      <c r="H1425" s="57" t="str">
        <f t="shared" si="700"/>
        <v xml:space="preserve"> </v>
      </c>
      <c r="I1425" s="22"/>
      <c r="J1425" s="58" t="str">
        <f t="shared" si="701"/>
        <v xml:space="preserve"> </v>
      </c>
      <c r="K1425" s="59" t="str">
        <f t="shared" si="704"/>
        <v xml:space="preserve"> </v>
      </c>
      <c r="L1425" s="60" t="str">
        <f t="shared" si="702"/>
        <v xml:space="preserve"> </v>
      </c>
      <c r="M1425" s="100"/>
      <c r="N1425" s="101"/>
      <c r="O1425" s="64"/>
      <c r="P1425" s="48"/>
      <c r="Q1425" s="48"/>
      <c r="R1425" s="48"/>
      <c r="S1425" s="48"/>
      <c r="T1425" s="48"/>
      <c r="U1425" s="48"/>
      <c r="V1425" s="48"/>
      <c r="W1425" s="48"/>
      <c r="X1425" s="48"/>
      <c r="Y1425" s="48"/>
      <c r="Z1425" s="48"/>
      <c r="AA1425"/>
      <c r="AB1425"/>
    </row>
    <row r="1426" spans="1:28" ht="17.100000000000001" customHeight="1" x14ac:dyDescent="0.45">
      <c r="A1426" s="296"/>
      <c r="B1426" s="151"/>
      <c r="C1426" s="139">
        <f t="shared" si="699"/>
        <v>8</v>
      </c>
      <c r="D1426" s="19"/>
      <c r="E1426" s="20"/>
      <c r="F1426" s="21"/>
      <c r="G1426" s="22"/>
      <c r="H1426" s="57" t="str">
        <f t="shared" si="700"/>
        <v xml:space="preserve"> </v>
      </c>
      <c r="I1426" s="22"/>
      <c r="J1426" s="58" t="str">
        <f t="shared" si="701"/>
        <v xml:space="preserve"> </v>
      </c>
      <c r="K1426" s="59" t="str">
        <f t="shared" si="704"/>
        <v xml:space="preserve"> </v>
      </c>
      <c r="L1426" s="60" t="str">
        <f t="shared" si="702"/>
        <v xml:space="preserve"> </v>
      </c>
      <c r="M1426" s="100"/>
      <c r="N1426" s="101"/>
      <c r="O1426" s="64"/>
      <c r="P1426" s="48"/>
      <c r="Q1426" s="48"/>
      <c r="R1426" s="48"/>
      <c r="S1426" s="48"/>
      <c r="T1426" s="48"/>
      <c r="U1426" s="48"/>
      <c r="V1426" s="48"/>
      <c r="W1426" s="48"/>
      <c r="X1426" s="48"/>
      <c r="Y1426" s="48"/>
      <c r="Z1426" s="48"/>
      <c r="AA1426"/>
      <c r="AB1426"/>
    </row>
    <row r="1427" spans="1:28" ht="17.100000000000001" customHeight="1" x14ac:dyDescent="0.45">
      <c r="A1427" s="296"/>
      <c r="B1427" s="151"/>
      <c r="C1427" s="139">
        <f t="shared" si="699"/>
        <v>9</v>
      </c>
      <c r="D1427" s="19"/>
      <c r="E1427" s="20"/>
      <c r="F1427" s="21"/>
      <c r="G1427" s="22"/>
      <c r="H1427" s="57" t="str">
        <f t="shared" si="700"/>
        <v xml:space="preserve"> </v>
      </c>
      <c r="I1427" s="22"/>
      <c r="J1427" s="58" t="str">
        <f t="shared" si="701"/>
        <v xml:space="preserve"> </v>
      </c>
      <c r="K1427" s="59" t="str">
        <f t="shared" si="704"/>
        <v xml:space="preserve"> </v>
      </c>
      <c r="L1427" s="60" t="str">
        <f t="shared" si="702"/>
        <v xml:space="preserve"> </v>
      </c>
      <c r="M1427" s="100"/>
      <c r="N1427" s="101"/>
      <c r="O1427" s="64"/>
      <c r="P1427" s="48"/>
      <c r="Q1427" s="48"/>
      <c r="R1427" s="48"/>
      <c r="S1427" s="48"/>
    </row>
    <row r="1428" spans="1:28" ht="17.100000000000001" customHeight="1" thickBot="1" x14ac:dyDescent="0.5">
      <c r="A1428" s="297"/>
      <c r="B1428" s="152"/>
      <c r="C1428" s="140">
        <f t="shared" si="699"/>
        <v>10</v>
      </c>
      <c r="D1428" s="23"/>
      <c r="E1428" s="24"/>
      <c r="F1428" s="102"/>
      <c r="G1428" s="25"/>
      <c r="H1428" s="103" t="str">
        <f t="shared" si="700"/>
        <v xml:space="preserve"> </v>
      </c>
      <c r="I1428" s="25"/>
      <c r="J1428" s="104" t="str">
        <f t="shared" si="701"/>
        <v xml:space="preserve"> </v>
      </c>
      <c r="K1428" s="65" t="str">
        <f t="shared" si="704"/>
        <v xml:space="preserve"> </v>
      </c>
      <c r="L1428" s="105" t="str">
        <f t="shared" si="702"/>
        <v xml:space="preserve"> </v>
      </c>
      <c r="M1428" s="66"/>
      <c r="N1428" s="67"/>
      <c r="O1428" s="68"/>
      <c r="P1428" s="48"/>
      <c r="Q1428" s="48"/>
      <c r="R1428" s="48"/>
      <c r="S1428" s="48"/>
    </row>
    <row r="1429" spans="1:28" ht="55.9" thickBot="1" x14ac:dyDescent="0.5">
      <c r="A1429" s="112" t="s">
        <v>65</v>
      </c>
      <c r="B1429" s="113" t="s">
        <v>112</v>
      </c>
      <c r="C1429" s="114" t="s">
        <v>79</v>
      </c>
      <c r="D1429" s="114" t="s">
        <v>107</v>
      </c>
      <c r="E1429" s="114" t="s">
        <v>211</v>
      </c>
      <c r="F1429" s="114" t="s">
        <v>81</v>
      </c>
      <c r="G1429" s="114" t="s">
        <v>32</v>
      </c>
      <c r="H1429" s="114" t="s">
        <v>68</v>
      </c>
      <c r="I1429" s="114" t="s">
        <v>44</v>
      </c>
      <c r="J1429" s="114" t="s">
        <v>33</v>
      </c>
      <c r="K1429" s="114" t="s">
        <v>34</v>
      </c>
      <c r="L1429" s="114" t="s">
        <v>228</v>
      </c>
      <c r="M1429" s="114" t="s">
        <v>229</v>
      </c>
      <c r="N1429" s="114" t="s">
        <v>80</v>
      </c>
      <c r="O1429" s="115" t="s">
        <v>69</v>
      </c>
      <c r="P1429" s="48"/>
    </row>
    <row r="1430" spans="1:28" ht="21" customHeight="1" x14ac:dyDescent="0.5">
      <c r="A1430" s="81">
        <f>A1417+1</f>
        <v>110</v>
      </c>
      <c r="B1430" s="181"/>
      <c r="C1430" s="174"/>
      <c r="D1430" s="85" t="str">
        <f t="shared" ref="D1430" si="705">IF(ISBLANK(C1430)," ",C1430/$K$8)</f>
        <v xml:space="preserve"> </v>
      </c>
      <c r="E1430" s="17"/>
      <c r="F1430" s="86" t="str">
        <f t="shared" ref="F1430" si="706">IF((SUM(L1432:L1441))&gt;0,SUM(L1432:L1441)," ")</f>
        <v xml:space="preserve"> </v>
      </c>
      <c r="G1430" s="17"/>
      <c r="H1430" s="17"/>
      <c r="I1430" s="17"/>
      <c r="J1430" s="17"/>
      <c r="K1430" s="18"/>
      <c r="L1430" s="18"/>
      <c r="M1430" s="52" t="str">
        <f>IF(ISBLANK(C1430)," ",IF(SUM(D1432:E1441)+SUM(G1430:H1430)+SUM(J1430:L1430)&gt;(D1430*$K$8*$G$8),(D1430*$K$8*$G$8),SUM(D1432:E1441)+SUM(G1430:H1430)+SUM(J1430:L1430)))</f>
        <v xml:space="preserve"> </v>
      </c>
      <c r="N1430" s="26"/>
      <c r="O1430" s="106" t="str">
        <f>IF(ISBLANK(N1430)," ",IF(M1430="0,00","0,00",MIN(IF(SUM(750/$O$8*M1430)&gt;750,750,SUM(750/$O$8*M1430)),N1430)))</f>
        <v xml:space="preserve"> </v>
      </c>
      <c r="P1430" s="53"/>
    </row>
    <row r="1431" spans="1:28" ht="86.1" customHeight="1" x14ac:dyDescent="0.45">
      <c r="A1431" s="291" t="s">
        <v>109</v>
      </c>
      <c r="B1431" s="120" t="s">
        <v>113</v>
      </c>
      <c r="C1431" s="82" t="s">
        <v>115</v>
      </c>
      <c r="D1431" s="83" t="s">
        <v>201</v>
      </c>
      <c r="E1431" s="83" t="s">
        <v>31</v>
      </c>
      <c r="F1431" s="83" t="s">
        <v>35</v>
      </c>
      <c r="G1431" s="83" t="s">
        <v>110</v>
      </c>
      <c r="H1431" s="83" t="s">
        <v>43</v>
      </c>
      <c r="I1431" s="83" t="s">
        <v>82</v>
      </c>
      <c r="J1431" s="83" t="s">
        <v>83</v>
      </c>
      <c r="K1431" s="84" t="s">
        <v>84</v>
      </c>
      <c r="L1431" s="188" t="s">
        <v>229</v>
      </c>
      <c r="M1431" s="293" t="s">
        <v>66</v>
      </c>
      <c r="N1431" s="294"/>
      <c r="O1431" s="295"/>
      <c r="P1431" s="48"/>
    </row>
    <row r="1432" spans="1:28" ht="17.100000000000001" customHeight="1" x14ac:dyDescent="0.45">
      <c r="A1432" s="291"/>
      <c r="B1432" s="151"/>
      <c r="C1432" s="141">
        <v>1</v>
      </c>
      <c r="D1432" s="19"/>
      <c r="E1432" s="20"/>
      <c r="F1432" s="21"/>
      <c r="G1432" s="22"/>
      <c r="H1432" s="87" t="str">
        <f t="shared" ref="H1432:H1441" si="707">IF(ISBLANK(G1432)," ",(G1432+1))</f>
        <v xml:space="preserve"> </v>
      </c>
      <c r="I1432" s="22"/>
      <c r="J1432" s="88" t="str">
        <f t="shared" ref="J1432:J1441" si="708">IF(ISBLANK(I1432)," ",DATEDIF(G1432,I1432,"d"))</f>
        <v xml:space="preserve"> </v>
      </c>
      <c r="K1432" s="89" t="str">
        <f t="shared" ref="K1432:K1441" si="709">IF(ISBLANK(G1432)," ",(H1432+29))</f>
        <v xml:space="preserve"> </v>
      </c>
      <c r="L1432" s="90" t="str">
        <f t="shared" ref="L1432:L1441" si="710">IF(ISBLANK(D1432),IF(ISBLANK(E1432)," ",D1432+E1432),D1432+E1432)</f>
        <v xml:space="preserve"> </v>
      </c>
      <c r="M1432" s="91"/>
      <c r="N1432" s="92"/>
      <c r="O1432" s="93"/>
      <c r="P1432" s="48"/>
      <c r="Q1432" s="48"/>
      <c r="R1432" s="48"/>
      <c r="S1432" s="48"/>
      <c r="T1432" s="48"/>
      <c r="U1432" s="48"/>
      <c r="V1432" s="48"/>
      <c r="W1432" s="48"/>
      <c r="X1432" s="48"/>
      <c r="Y1432" s="48"/>
      <c r="Z1432" s="48"/>
      <c r="AA1432"/>
      <c r="AB1432"/>
    </row>
    <row r="1433" spans="1:28" ht="17.100000000000001" customHeight="1" x14ac:dyDescent="0.45">
      <c r="A1433" s="291"/>
      <c r="B1433" s="151"/>
      <c r="C1433" s="141">
        <f t="shared" ref="C1433:C1441" si="711">C1432+1</f>
        <v>2</v>
      </c>
      <c r="D1433" s="19"/>
      <c r="E1433" s="20"/>
      <c r="F1433" s="21"/>
      <c r="G1433" s="22"/>
      <c r="H1433" s="87" t="str">
        <f t="shared" si="707"/>
        <v xml:space="preserve"> </v>
      </c>
      <c r="I1433" s="22"/>
      <c r="J1433" s="88" t="str">
        <f t="shared" si="708"/>
        <v xml:space="preserve"> </v>
      </c>
      <c r="K1433" s="89" t="str">
        <f t="shared" si="709"/>
        <v xml:space="preserve"> </v>
      </c>
      <c r="L1433" s="90" t="str">
        <f t="shared" si="710"/>
        <v xml:space="preserve"> </v>
      </c>
      <c r="M1433" s="107"/>
      <c r="N1433" s="108"/>
      <c r="O1433" s="94"/>
      <c r="P1433" s="48"/>
      <c r="Q1433" s="48"/>
      <c r="R1433" s="48"/>
      <c r="S1433" s="48"/>
      <c r="T1433" s="48"/>
      <c r="U1433" s="48"/>
      <c r="V1433" s="48"/>
      <c r="W1433" s="48"/>
      <c r="X1433" s="48"/>
      <c r="Y1433" s="48"/>
      <c r="Z1433" s="48"/>
      <c r="AA1433"/>
      <c r="AB1433"/>
    </row>
    <row r="1434" spans="1:28" ht="17.100000000000001" customHeight="1" x14ac:dyDescent="0.45">
      <c r="A1434" s="291"/>
      <c r="B1434" s="151"/>
      <c r="C1434" s="141">
        <f t="shared" si="711"/>
        <v>3</v>
      </c>
      <c r="D1434" s="19"/>
      <c r="E1434" s="20"/>
      <c r="F1434" s="21"/>
      <c r="G1434" s="22"/>
      <c r="H1434" s="87" t="str">
        <f t="shared" si="707"/>
        <v xml:space="preserve"> </v>
      </c>
      <c r="I1434" s="22"/>
      <c r="J1434" s="88" t="str">
        <f t="shared" si="708"/>
        <v xml:space="preserve"> </v>
      </c>
      <c r="K1434" s="89" t="str">
        <f t="shared" si="709"/>
        <v xml:space="preserve"> </v>
      </c>
      <c r="L1434" s="90" t="str">
        <f t="shared" si="710"/>
        <v xml:space="preserve"> </v>
      </c>
      <c r="M1434" s="107"/>
      <c r="N1434" s="108"/>
      <c r="O1434" s="94"/>
      <c r="P1434" s="48"/>
      <c r="Q1434" s="48"/>
      <c r="R1434" s="48"/>
      <c r="S1434" s="48"/>
      <c r="T1434" s="48"/>
      <c r="U1434" s="48"/>
      <c r="V1434" s="48"/>
      <c r="W1434" s="48"/>
      <c r="X1434" s="48"/>
      <c r="Y1434" s="48"/>
      <c r="Z1434" s="48"/>
      <c r="AA1434"/>
      <c r="AB1434"/>
    </row>
    <row r="1435" spans="1:28" ht="17.100000000000001" customHeight="1" x14ac:dyDescent="0.45">
      <c r="A1435" s="291"/>
      <c r="B1435" s="151"/>
      <c r="C1435" s="141">
        <f t="shared" si="711"/>
        <v>4</v>
      </c>
      <c r="D1435" s="19"/>
      <c r="E1435" s="20"/>
      <c r="F1435" s="21"/>
      <c r="G1435" s="22"/>
      <c r="H1435" s="87" t="str">
        <f t="shared" si="707"/>
        <v xml:space="preserve"> </v>
      </c>
      <c r="I1435" s="22"/>
      <c r="J1435" s="88" t="str">
        <f t="shared" si="708"/>
        <v xml:space="preserve"> </v>
      </c>
      <c r="K1435" s="89" t="str">
        <f t="shared" si="709"/>
        <v xml:space="preserve"> </v>
      </c>
      <c r="L1435" s="90" t="str">
        <f t="shared" si="710"/>
        <v xml:space="preserve"> </v>
      </c>
      <c r="M1435" s="107"/>
      <c r="N1435" s="108"/>
      <c r="O1435" s="94"/>
      <c r="P1435" s="48"/>
      <c r="Q1435" s="48"/>
      <c r="R1435" s="48"/>
      <c r="S1435" s="48"/>
      <c r="T1435" s="48"/>
      <c r="U1435" s="48"/>
      <c r="V1435" s="48"/>
      <c r="W1435" s="48"/>
      <c r="X1435" s="48"/>
      <c r="Y1435" s="48"/>
      <c r="Z1435" s="48"/>
      <c r="AA1435"/>
      <c r="AB1435"/>
    </row>
    <row r="1436" spans="1:28" ht="17.100000000000001" customHeight="1" x14ac:dyDescent="0.45">
      <c r="A1436" s="291"/>
      <c r="B1436" s="151"/>
      <c r="C1436" s="141">
        <f t="shared" si="711"/>
        <v>5</v>
      </c>
      <c r="D1436" s="19"/>
      <c r="E1436" s="20"/>
      <c r="F1436" s="21"/>
      <c r="G1436" s="22"/>
      <c r="H1436" s="87" t="str">
        <f t="shared" si="707"/>
        <v xml:space="preserve"> </v>
      </c>
      <c r="I1436" s="22"/>
      <c r="J1436" s="88" t="str">
        <f t="shared" si="708"/>
        <v xml:space="preserve"> </v>
      </c>
      <c r="K1436" s="89" t="str">
        <f t="shared" si="709"/>
        <v xml:space="preserve"> </v>
      </c>
      <c r="L1436" s="90" t="str">
        <f t="shared" si="710"/>
        <v xml:space="preserve"> </v>
      </c>
      <c r="M1436" s="107"/>
      <c r="N1436" s="108"/>
      <c r="O1436" s="94"/>
      <c r="P1436" s="48"/>
      <c r="Q1436" s="48"/>
      <c r="R1436" s="48"/>
      <c r="S1436" s="48"/>
      <c r="T1436" s="48"/>
      <c r="U1436" s="48"/>
      <c r="V1436" s="48"/>
      <c r="W1436" s="48"/>
      <c r="X1436" s="48"/>
      <c r="Y1436" s="48"/>
      <c r="Z1436" s="48"/>
      <c r="AA1436"/>
      <c r="AB1436"/>
    </row>
    <row r="1437" spans="1:28" ht="17.100000000000001" customHeight="1" x14ac:dyDescent="0.45">
      <c r="A1437" s="291"/>
      <c r="B1437" s="151"/>
      <c r="C1437" s="141">
        <f t="shared" si="711"/>
        <v>6</v>
      </c>
      <c r="D1437" s="19"/>
      <c r="E1437" s="20"/>
      <c r="F1437" s="21"/>
      <c r="G1437" s="22"/>
      <c r="H1437" s="87" t="str">
        <f t="shared" si="707"/>
        <v xml:space="preserve"> </v>
      </c>
      <c r="I1437" s="22"/>
      <c r="J1437" s="88" t="str">
        <f t="shared" si="708"/>
        <v xml:space="preserve"> </v>
      </c>
      <c r="K1437" s="89" t="str">
        <f t="shared" si="709"/>
        <v xml:space="preserve"> </v>
      </c>
      <c r="L1437" s="90" t="str">
        <f t="shared" si="710"/>
        <v xml:space="preserve"> </v>
      </c>
      <c r="M1437" s="107"/>
      <c r="N1437" s="108"/>
      <c r="O1437" s="94"/>
      <c r="P1437" s="48"/>
      <c r="Q1437" s="48"/>
      <c r="R1437" s="48"/>
      <c r="S1437" s="48"/>
      <c r="T1437" s="48"/>
      <c r="U1437" s="48"/>
      <c r="V1437" s="48"/>
      <c r="W1437" s="48"/>
      <c r="X1437" s="48"/>
      <c r="Y1437" s="48"/>
      <c r="Z1437" s="48"/>
      <c r="AA1437"/>
      <c r="AB1437"/>
    </row>
    <row r="1438" spans="1:28" ht="17.100000000000001" customHeight="1" x14ac:dyDescent="0.45">
      <c r="A1438" s="291"/>
      <c r="B1438" s="151"/>
      <c r="C1438" s="141">
        <f t="shared" si="711"/>
        <v>7</v>
      </c>
      <c r="D1438" s="19"/>
      <c r="E1438" s="20"/>
      <c r="F1438" s="21"/>
      <c r="G1438" s="22"/>
      <c r="H1438" s="87" t="str">
        <f t="shared" si="707"/>
        <v xml:space="preserve"> </v>
      </c>
      <c r="I1438" s="22"/>
      <c r="J1438" s="88" t="str">
        <f t="shared" si="708"/>
        <v xml:space="preserve"> </v>
      </c>
      <c r="K1438" s="89" t="str">
        <f t="shared" si="709"/>
        <v xml:space="preserve"> </v>
      </c>
      <c r="L1438" s="90" t="str">
        <f t="shared" si="710"/>
        <v xml:space="preserve"> </v>
      </c>
      <c r="M1438" s="107"/>
      <c r="N1438" s="108"/>
      <c r="O1438" s="94"/>
      <c r="P1438" s="48"/>
      <c r="Q1438" s="48"/>
      <c r="R1438" s="48"/>
      <c r="S1438" s="48"/>
      <c r="T1438" s="48"/>
      <c r="U1438" s="48"/>
      <c r="V1438" s="48"/>
      <c r="W1438" s="48"/>
      <c r="X1438" s="48"/>
      <c r="Y1438" s="48"/>
      <c r="Z1438" s="48"/>
      <c r="AA1438"/>
      <c r="AB1438"/>
    </row>
    <row r="1439" spans="1:28" ht="17.100000000000001" customHeight="1" x14ac:dyDescent="0.45">
      <c r="A1439" s="291"/>
      <c r="B1439" s="151"/>
      <c r="C1439" s="141">
        <f t="shared" si="711"/>
        <v>8</v>
      </c>
      <c r="D1439" s="19"/>
      <c r="E1439" s="20"/>
      <c r="F1439" s="21"/>
      <c r="G1439" s="22"/>
      <c r="H1439" s="87" t="str">
        <f t="shared" si="707"/>
        <v xml:space="preserve"> </v>
      </c>
      <c r="I1439" s="22"/>
      <c r="J1439" s="88" t="str">
        <f t="shared" si="708"/>
        <v xml:space="preserve"> </v>
      </c>
      <c r="K1439" s="89" t="str">
        <f t="shared" si="709"/>
        <v xml:space="preserve"> </v>
      </c>
      <c r="L1439" s="90" t="str">
        <f t="shared" si="710"/>
        <v xml:space="preserve"> </v>
      </c>
      <c r="M1439" s="107"/>
      <c r="N1439" s="108"/>
      <c r="O1439" s="94"/>
      <c r="P1439" s="48"/>
      <c r="Q1439" s="48"/>
      <c r="R1439" s="48"/>
      <c r="S1439" s="48"/>
      <c r="T1439" s="48"/>
      <c r="U1439" s="48"/>
      <c r="V1439" s="48"/>
      <c r="W1439" s="48"/>
      <c r="X1439" s="48"/>
      <c r="Y1439" s="48"/>
      <c r="Z1439" s="48"/>
      <c r="AA1439"/>
      <c r="AB1439"/>
    </row>
    <row r="1440" spans="1:28" ht="17.100000000000001" customHeight="1" x14ac:dyDescent="0.45">
      <c r="A1440" s="291"/>
      <c r="B1440" s="151"/>
      <c r="C1440" s="141">
        <f t="shared" si="711"/>
        <v>9</v>
      </c>
      <c r="D1440" s="19"/>
      <c r="E1440" s="20"/>
      <c r="F1440" s="21"/>
      <c r="G1440" s="22"/>
      <c r="H1440" s="87" t="str">
        <f t="shared" si="707"/>
        <v xml:space="preserve"> </v>
      </c>
      <c r="I1440" s="22"/>
      <c r="J1440" s="88" t="str">
        <f t="shared" si="708"/>
        <v xml:space="preserve"> </v>
      </c>
      <c r="K1440" s="89" t="str">
        <f t="shared" si="709"/>
        <v xml:space="preserve"> </v>
      </c>
      <c r="L1440" s="90" t="str">
        <f t="shared" si="710"/>
        <v xml:space="preserve"> </v>
      </c>
      <c r="M1440" s="107"/>
      <c r="N1440" s="108"/>
      <c r="O1440" s="94"/>
      <c r="P1440" s="48"/>
      <c r="Q1440" s="48"/>
      <c r="R1440" s="48"/>
      <c r="S1440" s="48"/>
    </row>
    <row r="1441" spans="1:19" ht="17.100000000000001" customHeight="1" thickBot="1" x14ac:dyDescent="0.5">
      <c r="A1441" s="292"/>
      <c r="B1441" s="152"/>
      <c r="C1441" s="142">
        <f t="shared" si="711"/>
        <v>10</v>
      </c>
      <c r="D1441" s="23"/>
      <c r="E1441" s="24"/>
      <c r="F1441" s="102"/>
      <c r="G1441" s="25"/>
      <c r="H1441" s="109" t="str">
        <f t="shared" si="707"/>
        <v xml:space="preserve"> </v>
      </c>
      <c r="I1441" s="25"/>
      <c r="J1441" s="110" t="str">
        <f t="shared" si="708"/>
        <v xml:space="preserve"> </v>
      </c>
      <c r="K1441" s="95" t="str">
        <f t="shared" si="709"/>
        <v xml:space="preserve"> </v>
      </c>
      <c r="L1441" s="111" t="str">
        <f t="shared" si="710"/>
        <v xml:space="preserve"> </v>
      </c>
      <c r="M1441" s="96"/>
      <c r="N1441" s="97"/>
      <c r="O1441" s="98"/>
      <c r="P1441" s="48"/>
      <c r="Q1441" s="48"/>
      <c r="R1441" s="48"/>
      <c r="S1441" s="48"/>
    </row>
    <row r="1442" spans="1:19" s="36" customFormat="1" ht="13.5" customHeight="1" x14ac:dyDescent="0.5">
      <c r="A1442" s="69"/>
      <c r="B1442" s="149"/>
      <c r="C1442" s="143"/>
      <c r="D1442" s="70"/>
      <c r="E1442" s="71"/>
      <c r="F1442" s="71"/>
      <c r="G1442" s="72"/>
      <c r="H1442" s="72"/>
      <c r="I1442" s="72"/>
      <c r="J1442" s="73"/>
      <c r="K1442" s="74"/>
      <c r="L1442" s="75"/>
      <c r="M1442" s="7"/>
      <c r="O1442" s="48"/>
      <c r="P1442" s="48"/>
      <c r="Q1442" s="48"/>
      <c r="R1442" s="48"/>
      <c r="S1442" s="48"/>
    </row>
    <row r="1443" spans="1:19" s="36" customFormat="1" x14ac:dyDescent="0.4">
      <c r="A1443" s="41"/>
      <c r="B1443" s="149"/>
      <c r="C1443" s="137"/>
      <c r="F1443" s="47"/>
    </row>
    <row r="1444" spans="1:19" s="36" customFormat="1" x14ac:dyDescent="0.4">
      <c r="A1444" s="41"/>
      <c r="B1444" s="149"/>
      <c r="C1444" s="137"/>
      <c r="F1444" s="47"/>
    </row>
    <row r="1445" spans="1:19" s="36" customFormat="1" x14ac:dyDescent="0.4">
      <c r="A1445" s="41"/>
      <c r="B1445" s="149"/>
      <c r="C1445" s="137"/>
      <c r="F1445" s="47"/>
    </row>
    <row r="1446" spans="1:19" s="36" customFormat="1" ht="14.25" x14ac:dyDescent="0.45">
      <c r="A1446" s="177" t="s">
        <v>63</v>
      </c>
      <c r="B1446" s="149"/>
      <c r="C1446" s="137"/>
      <c r="F1446" s="47"/>
      <c r="O1446" s="48"/>
    </row>
    <row r="1447" spans="1:19" s="36" customFormat="1" ht="14.25" x14ac:dyDescent="0.45">
      <c r="A1447" s="177" t="s">
        <v>105</v>
      </c>
      <c r="B1447" s="149"/>
      <c r="C1447" s="137"/>
      <c r="F1447" s="47"/>
      <c r="O1447" s="48"/>
    </row>
    <row r="1448" spans="1:19" s="36" customFormat="1" ht="14.25" x14ac:dyDescent="0.45">
      <c r="A1448" s="41"/>
      <c r="B1448" s="149"/>
      <c r="C1448" s="137"/>
      <c r="F1448" s="47"/>
      <c r="O1448" s="48"/>
    </row>
    <row r="1449" spans="1:19" s="36" customFormat="1" ht="14.25" x14ac:dyDescent="0.45">
      <c r="A1449" s="177" t="s">
        <v>116</v>
      </c>
      <c r="B1449" s="149"/>
      <c r="C1449" s="137"/>
      <c r="O1449" s="48"/>
    </row>
    <row r="1450" spans="1:19" s="36" customFormat="1" ht="14.25" x14ac:dyDescent="0.45">
      <c r="A1450" s="41"/>
      <c r="B1450" s="149"/>
      <c r="C1450" s="137"/>
      <c r="O1450" s="48"/>
    </row>
    <row r="1451" spans="1:19" s="36" customFormat="1" ht="20.100000000000001" customHeight="1" x14ac:dyDescent="0.35">
      <c r="A1451" s="284" t="s">
        <v>56</v>
      </c>
      <c r="B1451" s="284"/>
      <c r="C1451" s="284"/>
      <c r="D1451" s="286"/>
      <c r="E1451" s="286"/>
      <c r="F1451" s="286"/>
      <c r="G1451" s="286"/>
      <c r="H1451" s="286"/>
    </row>
    <row r="1452" spans="1:19" s="36" customFormat="1" ht="18" customHeight="1" x14ac:dyDescent="0.4">
      <c r="A1452" s="41"/>
      <c r="B1452" s="149"/>
      <c r="C1452" s="137"/>
    </row>
    <row r="1453" spans="1:19" s="36" customFormat="1" ht="20.100000000000001" customHeight="1" x14ac:dyDescent="0.35">
      <c r="A1453" s="284" t="s">
        <v>57</v>
      </c>
      <c r="B1453" s="284"/>
      <c r="C1453" s="284"/>
      <c r="D1453" s="286"/>
      <c r="E1453" s="286"/>
      <c r="F1453" s="286"/>
      <c r="G1453" s="286"/>
      <c r="H1453" s="286"/>
    </row>
    <row r="1454" spans="1:19" s="36" customFormat="1" x14ac:dyDescent="0.4">
      <c r="A1454" s="41"/>
      <c r="B1454" s="149"/>
      <c r="C1454" s="137"/>
    </row>
    <row r="1455" spans="1:19" s="36" customFormat="1" ht="103.5" customHeight="1" x14ac:dyDescent="0.35">
      <c r="A1455" s="284" t="s">
        <v>54</v>
      </c>
      <c r="B1455" s="284"/>
      <c r="C1455" s="287"/>
      <c r="D1455" s="288"/>
      <c r="E1455" s="289"/>
      <c r="F1455" s="289"/>
      <c r="G1455" s="289"/>
      <c r="H1455" s="290"/>
    </row>
    <row r="1456" spans="1:19" s="36" customFormat="1" x14ac:dyDescent="0.4">
      <c r="A1456" s="76"/>
      <c r="B1456" s="153"/>
      <c r="C1456" s="137"/>
      <c r="H1456" s="3"/>
    </row>
    <row r="1457" spans="1:15" s="36" customFormat="1" ht="20.100000000000001" customHeight="1" x14ac:dyDescent="0.35">
      <c r="A1457" s="284" t="s">
        <v>55</v>
      </c>
      <c r="B1457" s="284"/>
      <c r="C1457" s="284"/>
      <c r="D1457" s="285"/>
      <c r="E1457" s="285"/>
      <c r="F1457" s="285"/>
      <c r="G1457" s="285"/>
      <c r="H1457" s="285"/>
    </row>
    <row r="1458" spans="1:15" s="36" customFormat="1" x14ac:dyDescent="0.4">
      <c r="A1458" s="41"/>
      <c r="B1458" s="149"/>
      <c r="C1458" s="137"/>
      <c r="F1458" s="47"/>
    </row>
    <row r="1459" spans="1:15" s="36" customFormat="1" x14ac:dyDescent="0.4">
      <c r="A1459" s="41"/>
      <c r="B1459" s="149"/>
      <c r="C1459" s="137"/>
      <c r="F1459" s="47"/>
    </row>
    <row r="1460" spans="1:15" s="36" customFormat="1" x14ac:dyDescent="0.4">
      <c r="A1460" s="41"/>
      <c r="B1460" s="149"/>
      <c r="C1460" s="137"/>
      <c r="F1460" s="47"/>
    </row>
    <row r="1461" spans="1:15" x14ac:dyDescent="0.4">
      <c r="A1461" s="41"/>
      <c r="B1461" s="149"/>
      <c r="C1461" s="137"/>
      <c r="D1461" s="36"/>
      <c r="E1461" s="36"/>
      <c r="F1461" s="47"/>
      <c r="G1461" s="36"/>
      <c r="H1461" s="36"/>
      <c r="I1461" s="36"/>
      <c r="J1461" s="36"/>
      <c r="K1461" s="36"/>
      <c r="L1461" s="36"/>
      <c r="M1461" s="36"/>
      <c r="N1461" s="36"/>
      <c r="O1461" s="36"/>
    </row>
    <row r="1462" spans="1:15" x14ac:dyDescent="0.4">
      <c r="A1462" s="41"/>
      <c r="B1462" s="149"/>
      <c r="C1462" s="137"/>
      <c r="D1462" s="36"/>
      <c r="E1462" s="36"/>
      <c r="F1462" s="47"/>
      <c r="G1462" s="36"/>
      <c r="H1462" s="36"/>
      <c r="I1462" s="36"/>
      <c r="J1462" s="36"/>
      <c r="K1462" s="36"/>
      <c r="L1462" s="36"/>
      <c r="M1462" s="36"/>
      <c r="N1462" s="36"/>
      <c r="O1462" s="36"/>
    </row>
    <row r="1463" spans="1:15" x14ac:dyDescent="0.4">
      <c r="A1463" s="41"/>
      <c r="B1463" s="149"/>
      <c r="C1463" s="137"/>
      <c r="D1463" s="36"/>
      <c r="E1463" s="36"/>
      <c r="F1463" s="47"/>
      <c r="G1463" s="36"/>
      <c r="H1463" s="36"/>
      <c r="I1463" s="36"/>
      <c r="J1463" s="36"/>
      <c r="K1463" s="36"/>
      <c r="L1463" s="36"/>
      <c r="M1463" s="36"/>
      <c r="N1463" s="36"/>
      <c r="O1463" s="36"/>
    </row>
    <row r="1464" spans="1:15" x14ac:dyDescent="0.4">
      <c r="A1464" s="41"/>
      <c r="B1464" s="149"/>
      <c r="C1464" s="137"/>
      <c r="D1464" s="36"/>
      <c r="E1464" s="36"/>
      <c r="F1464" s="47"/>
      <c r="G1464" s="36"/>
      <c r="H1464" s="36"/>
      <c r="I1464" s="36"/>
      <c r="J1464" s="36"/>
      <c r="K1464" s="36"/>
      <c r="L1464" s="36"/>
      <c r="M1464" s="36"/>
      <c r="N1464" s="36"/>
      <c r="O1464" s="36"/>
    </row>
    <row r="1465" spans="1:15" x14ac:dyDescent="0.4">
      <c r="A1465" s="41"/>
      <c r="B1465" s="149"/>
      <c r="C1465" s="137"/>
      <c r="D1465" s="36"/>
      <c r="E1465" s="36"/>
      <c r="F1465" s="47"/>
      <c r="G1465" s="36"/>
      <c r="H1465" s="36"/>
      <c r="I1465" s="36"/>
      <c r="J1465" s="36"/>
      <c r="K1465" s="36"/>
      <c r="L1465" s="36"/>
      <c r="M1465" s="36"/>
      <c r="N1465" s="36"/>
      <c r="O1465" s="36"/>
    </row>
    <row r="1466" spans="1:15" x14ac:dyDescent="0.4">
      <c r="A1466" s="41"/>
      <c r="B1466" s="149"/>
      <c r="C1466" s="137"/>
      <c r="D1466" s="36"/>
      <c r="E1466" s="36"/>
      <c r="F1466" s="47"/>
      <c r="G1466" s="36"/>
      <c r="H1466" s="36"/>
      <c r="I1466" s="36"/>
      <c r="J1466" s="36"/>
      <c r="K1466" s="36"/>
      <c r="L1466" s="36"/>
      <c r="M1466" s="36"/>
      <c r="N1466" s="36"/>
      <c r="O1466" s="36"/>
    </row>
    <row r="1467" spans="1:15" x14ac:dyDescent="0.4">
      <c r="A1467" s="41"/>
      <c r="B1467" s="149"/>
      <c r="C1467" s="137"/>
      <c r="D1467" s="36"/>
      <c r="E1467" s="36"/>
      <c r="F1467" s="47"/>
      <c r="G1467" s="36"/>
      <c r="H1467" s="36"/>
      <c r="I1467" s="36"/>
      <c r="J1467" s="36"/>
      <c r="K1467" s="36"/>
      <c r="L1467" s="36"/>
      <c r="M1467" s="36"/>
      <c r="N1467" s="36"/>
      <c r="O1467" s="36"/>
    </row>
    <row r="1468" spans="1:15" x14ac:dyDescent="0.4">
      <c r="A1468" s="41"/>
      <c r="B1468" s="149"/>
      <c r="C1468" s="137"/>
      <c r="D1468" s="36"/>
      <c r="E1468" s="36"/>
      <c r="F1468" s="47"/>
      <c r="G1468" s="36"/>
      <c r="H1468" s="36"/>
      <c r="I1468" s="36"/>
      <c r="J1468" s="36"/>
      <c r="K1468" s="36"/>
      <c r="L1468" s="36"/>
      <c r="M1468" s="36"/>
      <c r="N1468" s="36"/>
      <c r="O1468" s="36"/>
    </row>
    <row r="1469" spans="1:15" x14ac:dyDescent="0.4">
      <c r="A1469" s="41"/>
      <c r="B1469" s="149"/>
      <c r="C1469" s="137"/>
      <c r="D1469" s="36"/>
      <c r="E1469" s="36"/>
      <c r="F1469" s="47"/>
      <c r="G1469" s="36"/>
      <c r="H1469" s="36"/>
      <c r="I1469" s="36"/>
      <c r="J1469" s="36"/>
      <c r="K1469" s="36"/>
      <c r="L1469" s="36"/>
      <c r="M1469" s="36"/>
      <c r="N1469" s="36"/>
      <c r="O1469" s="36"/>
    </row>
  </sheetData>
  <sheetProtection algorithmName="SHA-512" hashValue="tRDcDOj9VP2PF3VuIrn8Nh3Q4WArZcRNPyUm9ljWlZiDZNyySlxAh/yFD7XyZPOnYx3NOUmsRxYaesjzsPuQZQ==" saltValue="Up7AgJDsr/czULuDjR4fkw==" spinCount="100000" sheet="1" objects="1" scenarios="1" deleteRows="0" selectLockedCells="1"/>
  <dataConsolidate/>
  <mergeCells count="235">
    <mergeCell ref="A14:A24"/>
    <mergeCell ref="A27:A37"/>
    <mergeCell ref="A2:O2"/>
    <mergeCell ref="A4:O4"/>
    <mergeCell ref="M14:O14"/>
    <mergeCell ref="M27:O27"/>
    <mergeCell ref="C6:E6"/>
    <mergeCell ref="H8:J8"/>
    <mergeCell ref="H6:J6"/>
    <mergeCell ref="K6:N6"/>
    <mergeCell ref="L8:N8"/>
    <mergeCell ref="A79:A89"/>
    <mergeCell ref="M79:O79"/>
    <mergeCell ref="A92:A102"/>
    <mergeCell ref="M92:O92"/>
    <mergeCell ref="A105:A115"/>
    <mergeCell ref="M105:O105"/>
    <mergeCell ref="A66:A76"/>
    <mergeCell ref="M66:O66"/>
    <mergeCell ref="A40:A50"/>
    <mergeCell ref="M40:O40"/>
    <mergeCell ref="A53:A63"/>
    <mergeCell ref="M53:O53"/>
    <mergeCell ref="A157:A167"/>
    <mergeCell ref="M157:O157"/>
    <mergeCell ref="A170:A180"/>
    <mergeCell ref="M170:O170"/>
    <mergeCell ref="A183:A193"/>
    <mergeCell ref="M183:O183"/>
    <mergeCell ref="A118:A128"/>
    <mergeCell ref="M118:O118"/>
    <mergeCell ref="A131:A141"/>
    <mergeCell ref="M131:O131"/>
    <mergeCell ref="A144:A154"/>
    <mergeCell ref="M144:O144"/>
    <mergeCell ref="A235:A245"/>
    <mergeCell ref="M235:O235"/>
    <mergeCell ref="A248:A258"/>
    <mergeCell ref="M248:O248"/>
    <mergeCell ref="A261:A271"/>
    <mergeCell ref="M261:O261"/>
    <mergeCell ref="A196:A206"/>
    <mergeCell ref="M196:O196"/>
    <mergeCell ref="A209:A219"/>
    <mergeCell ref="M209:O209"/>
    <mergeCell ref="A222:A232"/>
    <mergeCell ref="M222:O222"/>
    <mergeCell ref="A313:A323"/>
    <mergeCell ref="M313:O313"/>
    <mergeCell ref="A326:A336"/>
    <mergeCell ref="M326:O326"/>
    <mergeCell ref="A339:A349"/>
    <mergeCell ref="M339:O339"/>
    <mergeCell ref="A274:A284"/>
    <mergeCell ref="M274:O274"/>
    <mergeCell ref="A287:A297"/>
    <mergeCell ref="M287:O287"/>
    <mergeCell ref="A300:A310"/>
    <mergeCell ref="M300:O300"/>
    <mergeCell ref="A391:A401"/>
    <mergeCell ref="M391:O391"/>
    <mergeCell ref="A404:A414"/>
    <mergeCell ref="M404:O404"/>
    <mergeCell ref="A417:A427"/>
    <mergeCell ref="M417:O417"/>
    <mergeCell ref="A352:A362"/>
    <mergeCell ref="M352:O352"/>
    <mergeCell ref="A365:A375"/>
    <mergeCell ref="M365:O365"/>
    <mergeCell ref="A378:A388"/>
    <mergeCell ref="M378:O378"/>
    <mergeCell ref="A469:A479"/>
    <mergeCell ref="M469:O469"/>
    <mergeCell ref="A482:A492"/>
    <mergeCell ref="M482:O482"/>
    <mergeCell ref="A495:A505"/>
    <mergeCell ref="M495:O495"/>
    <mergeCell ref="A430:A440"/>
    <mergeCell ref="M430:O430"/>
    <mergeCell ref="A443:A453"/>
    <mergeCell ref="M443:O443"/>
    <mergeCell ref="A456:A466"/>
    <mergeCell ref="M456:O456"/>
    <mergeCell ref="A547:A557"/>
    <mergeCell ref="M547:O547"/>
    <mergeCell ref="A560:A570"/>
    <mergeCell ref="M560:O560"/>
    <mergeCell ref="A573:A583"/>
    <mergeCell ref="M573:O573"/>
    <mergeCell ref="A508:A518"/>
    <mergeCell ref="M508:O508"/>
    <mergeCell ref="A521:A531"/>
    <mergeCell ref="M521:O521"/>
    <mergeCell ref="A534:A544"/>
    <mergeCell ref="M534:O534"/>
    <mergeCell ref="A625:A635"/>
    <mergeCell ref="M625:O625"/>
    <mergeCell ref="A638:A648"/>
    <mergeCell ref="M638:O638"/>
    <mergeCell ref="A651:A661"/>
    <mergeCell ref="M651:O651"/>
    <mergeCell ref="A586:A596"/>
    <mergeCell ref="M586:O586"/>
    <mergeCell ref="A599:A609"/>
    <mergeCell ref="M599:O599"/>
    <mergeCell ref="A612:A622"/>
    <mergeCell ref="M612:O612"/>
    <mergeCell ref="A703:A713"/>
    <mergeCell ref="M703:O703"/>
    <mergeCell ref="A716:A726"/>
    <mergeCell ref="M716:O716"/>
    <mergeCell ref="A729:A739"/>
    <mergeCell ref="M729:O729"/>
    <mergeCell ref="A664:A674"/>
    <mergeCell ref="M664:O664"/>
    <mergeCell ref="A677:A687"/>
    <mergeCell ref="M677:O677"/>
    <mergeCell ref="A690:A700"/>
    <mergeCell ref="M690:O690"/>
    <mergeCell ref="A781:A791"/>
    <mergeCell ref="M781:O781"/>
    <mergeCell ref="A794:A804"/>
    <mergeCell ref="M794:O794"/>
    <mergeCell ref="A807:A817"/>
    <mergeCell ref="M807:O807"/>
    <mergeCell ref="A742:A752"/>
    <mergeCell ref="M742:O742"/>
    <mergeCell ref="A755:A765"/>
    <mergeCell ref="M755:O755"/>
    <mergeCell ref="A768:A778"/>
    <mergeCell ref="M768:O768"/>
    <mergeCell ref="A859:A869"/>
    <mergeCell ref="M859:O859"/>
    <mergeCell ref="A872:A882"/>
    <mergeCell ref="M872:O872"/>
    <mergeCell ref="A885:A895"/>
    <mergeCell ref="M885:O885"/>
    <mergeCell ref="A820:A830"/>
    <mergeCell ref="M820:O820"/>
    <mergeCell ref="A833:A843"/>
    <mergeCell ref="M833:O833"/>
    <mergeCell ref="A846:A856"/>
    <mergeCell ref="M846:O846"/>
    <mergeCell ref="A937:A947"/>
    <mergeCell ref="M937:O937"/>
    <mergeCell ref="A950:A960"/>
    <mergeCell ref="M950:O950"/>
    <mergeCell ref="A963:A973"/>
    <mergeCell ref="M963:O963"/>
    <mergeCell ref="A898:A908"/>
    <mergeCell ref="M898:O898"/>
    <mergeCell ref="A911:A921"/>
    <mergeCell ref="M911:O911"/>
    <mergeCell ref="A924:A934"/>
    <mergeCell ref="M924:O924"/>
    <mergeCell ref="A1015:A1025"/>
    <mergeCell ref="M1015:O1015"/>
    <mergeCell ref="A1028:A1038"/>
    <mergeCell ref="M1028:O1028"/>
    <mergeCell ref="A1041:A1051"/>
    <mergeCell ref="M1041:O1041"/>
    <mergeCell ref="A976:A986"/>
    <mergeCell ref="M976:O976"/>
    <mergeCell ref="A989:A999"/>
    <mergeCell ref="M989:O989"/>
    <mergeCell ref="A1002:A1012"/>
    <mergeCell ref="M1002:O1002"/>
    <mergeCell ref="A1093:A1103"/>
    <mergeCell ref="M1093:O1093"/>
    <mergeCell ref="A1106:A1116"/>
    <mergeCell ref="M1106:O1106"/>
    <mergeCell ref="A1119:A1129"/>
    <mergeCell ref="M1119:O1119"/>
    <mergeCell ref="A1054:A1064"/>
    <mergeCell ref="M1054:O1054"/>
    <mergeCell ref="A1067:A1077"/>
    <mergeCell ref="M1067:O1067"/>
    <mergeCell ref="A1080:A1090"/>
    <mergeCell ref="M1080:O1080"/>
    <mergeCell ref="A1171:A1181"/>
    <mergeCell ref="M1171:O1171"/>
    <mergeCell ref="A1184:A1194"/>
    <mergeCell ref="M1184:O1184"/>
    <mergeCell ref="A1197:A1207"/>
    <mergeCell ref="M1197:O1197"/>
    <mergeCell ref="A1132:A1142"/>
    <mergeCell ref="M1132:O1132"/>
    <mergeCell ref="A1145:A1155"/>
    <mergeCell ref="M1145:O1145"/>
    <mergeCell ref="A1158:A1168"/>
    <mergeCell ref="M1158:O1158"/>
    <mergeCell ref="A1249:A1259"/>
    <mergeCell ref="M1249:O1249"/>
    <mergeCell ref="A1262:A1272"/>
    <mergeCell ref="M1262:O1262"/>
    <mergeCell ref="A1275:A1285"/>
    <mergeCell ref="M1275:O1275"/>
    <mergeCell ref="A1210:A1220"/>
    <mergeCell ref="M1210:O1210"/>
    <mergeCell ref="A1223:A1233"/>
    <mergeCell ref="M1223:O1223"/>
    <mergeCell ref="A1236:A1246"/>
    <mergeCell ref="M1236:O1236"/>
    <mergeCell ref="A1327:A1337"/>
    <mergeCell ref="M1327:O1327"/>
    <mergeCell ref="A1340:A1350"/>
    <mergeCell ref="M1340:O1340"/>
    <mergeCell ref="A1353:A1363"/>
    <mergeCell ref="M1353:O1353"/>
    <mergeCell ref="A1288:A1298"/>
    <mergeCell ref="M1288:O1288"/>
    <mergeCell ref="A1301:A1311"/>
    <mergeCell ref="M1301:O1301"/>
    <mergeCell ref="A1314:A1324"/>
    <mergeCell ref="M1314:O1314"/>
    <mergeCell ref="M1405:O1405"/>
    <mergeCell ref="A1418:A1428"/>
    <mergeCell ref="M1418:O1418"/>
    <mergeCell ref="A1431:A1441"/>
    <mergeCell ref="M1431:O1431"/>
    <mergeCell ref="A1366:A1376"/>
    <mergeCell ref="M1366:O1366"/>
    <mergeCell ref="A1379:A1389"/>
    <mergeCell ref="M1379:O1379"/>
    <mergeCell ref="A1392:A1402"/>
    <mergeCell ref="M1392:O1392"/>
    <mergeCell ref="A1457:C1457"/>
    <mergeCell ref="D1457:H1457"/>
    <mergeCell ref="A1451:C1451"/>
    <mergeCell ref="D1451:H1451"/>
    <mergeCell ref="A1453:C1453"/>
    <mergeCell ref="D1453:H1453"/>
    <mergeCell ref="A1455:C1455"/>
    <mergeCell ref="D1455:H1455"/>
    <mergeCell ref="A1405:A1415"/>
  </mergeCells>
  <conditionalFormatting sqref="J15">
    <cfRule type="cellIs" dxfId="117" priority="110" operator="greaterThan">
      <formula>30</formula>
    </cfRule>
  </conditionalFormatting>
  <conditionalFormatting sqref="J28">
    <cfRule type="cellIs" dxfId="116" priority="109" operator="greaterThan">
      <formula>30</formula>
    </cfRule>
  </conditionalFormatting>
  <conditionalFormatting sqref="J41">
    <cfRule type="cellIs" dxfId="115" priority="108" operator="greaterThan">
      <formula>30</formula>
    </cfRule>
  </conditionalFormatting>
  <conditionalFormatting sqref="J54">
    <cfRule type="cellIs" dxfId="114" priority="107" operator="greaterThan">
      <formula>30</formula>
    </cfRule>
  </conditionalFormatting>
  <conditionalFormatting sqref="J67">
    <cfRule type="cellIs" dxfId="113" priority="106" operator="greaterThan">
      <formula>30</formula>
    </cfRule>
  </conditionalFormatting>
  <conditionalFormatting sqref="J80">
    <cfRule type="cellIs" dxfId="112" priority="105" operator="greaterThan">
      <formula>30</formula>
    </cfRule>
  </conditionalFormatting>
  <conditionalFormatting sqref="J93">
    <cfRule type="cellIs" dxfId="111" priority="104" operator="greaterThan">
      <formula>30</formula>
    </cfRule>
  </conditionalFormatting>
  <conditionalFormatting sqref="J106">
    <cfRule type="cellIs" dxfId="110" priority="103" operator="greaterThan">
      <formula>30</formula>
    </cfRule>
  </conditionalFormatting>
  <conditionalFormatting sqref="J119">
    <cfRule type="cellIs" dxfId="109" priority="102" operator="greaterThan">
      <formula>30</formula>
    </cfRule>
  </conditionalFormatting>
  <conditionalFormatting sqref="J132">
    <cfRule type="cellIs" dxfId="108" priority="101" operator="greaterThan">
      <formula>30</formula>
    </cfRule>
  </conditionalFormatting>
  <conditionalFormatting sqref="J145">
    <cfRule type="cellIs" dxfId="107" priority="100" operator="greaterThan">
      <formula>30</formula>
    </cfRule>
  </conditionalFormatting>
  <conditionalFormatting sqref="J158">
    <cfRule type="cellIs" dxfId="106" priority="99" operator="greaterThan">
      <formula>30</formula>
    </cfRule>
  </conditionalFormatting>
  <conditionalFormatting sqref="J171">
    <cfRule type="cellIs" dxfId="105" priority="98" operator="greaterThan">
      <formula>30</formula>
    </cfRule>
  </conditionalFormatting>
  <conditionalFormatting sqref="J184">
    <cfRule type="cellIs" dxfId="104" priority="97" operator="greaterThan">
      <formula>30</formula>
    </cfRule>
  </conditionalFormatting>
  <conditionalFormatting sqref="J197">
    <cfRule type="cellIs" dxfId="103" priority="96" operator="greaterThan">
      <formula>30</formula>
    </cfRule>
  </conditionalFormatting>
  <conditionalFormatting sqref="J210">
    <cfRule type="cellIs" dxfId="102" priority="95" operator="greaterThan">
      <formula>30</formula>
    </cfRule>
  </conditionalFormatting>
  <conditionalFormatting sqref="J223">
    <cfRule type="cellIs" dxfId="101" priority="94" operator="greaterThan">
      <formula>30</formula>
    </cfRule>
  </conditionalFormatting>
  <conditionalFormatting sqref="J236">
    <cfRule type="cellIs" dxfId="100" priority="93" operator="greaterThan">
      <formula>30</formula>
    </cfRule>
  </conditionalFormatting>
  <conditionalFormatting sqref="J249">
    <cfRule type="cellIs" dxfId="99" priority="92" operator="greaterThan">
      <formula>30</formula>
    </cfRule>
  </conditionalFormatting>
  <conditionalFormatting sqref="J262">
    <cfRule type="cellIs" dxfId="98" priority="91" operator="greaterThan">
      <formula>30</formula>
    </cfRule>
  </conditionalFormatting>
  <conditionalFormatting sqref="J275">
    <cfRule type="cellIs" dxfId="97" priority="90" operator="greaterThan">
      <formula>30</formula>
    </cfRule>
  </conditionalFormatting>
  <conditionalFormatting sqref="J288">
    <cfRule type="cellIs" dxfId="96" priority="89" operator="greaterThan">
      <formula>30</formula>
    </cfRule>
  </conditionalFormatting>
  <conditionalFormatting sqref="J301">
    <cfRule type="cellIs" dxfId="95" priority="88" operator="greaterThan">
      <formula>30</formula>
    </cfRule>
  </conditionalFormatting>
  <conditionalFormatting sqref="J314">
    <cfRule type="cellIs" dxfId="94" priority="87" operator="greaterThan">
      <formula>30</formula>
    </cfRule>
  </conditionalFormatting>
  <conditionalFormatting sqref="J327">
    <cfRule type="cellIs" dxfId="93" priority="86" operator="greaterThan">
      <formula>30</formula>
    </cfRule>
  </conditionalFormatting>
  <conditionalFormatting sqref="J340">
    <cfRule type="cellIs" dxfId="92" priority="85" operator="greaterThan">
      <formula>30</formula>
    </cfRule>
  </conditionalFormatting>
  <conditionalFormatting sqref="J353">
    <cfRule type="cellIs" dxfId="91" priority="84" operator="greaterThan">
      <formula>30</formula>
    </cfRule>
  </conditionalFormatting>
  <conditionalFormatting sqref="J366">
    <cfRule type="cellIs" dxfId="90" priority="83" operator="greaterThan">
      <formula>30</formula>
    </cfRule>
  </conditionalFormatting>
  <conditionalFormatting sqref="J379">
    <cfRule type="cellIs" dxfId="89" priority="82" operator="greaterThan">
      <formula>30</formula>
    </cfRule>
  </conditionalFormatting>
  <conditionalFormatting sqref="J392">
    <cfRule type="cellIs" dxfId="88" priority="81" operator="greaterThan">
      <formula>30</formula>
    </cfRule>
  </conditionalFormatting>
  <conditionalFormatting sqref="J405">
    <cfRule type="cellIs" dxfId="87" priority="80" operator="greaterThan">
      <formula>30</formula>
    </cfRule>
  </conditionalFormatting>
  <conditionalFormatting sqref="J418">
    <cfRule type="cellIs" dxfId="86" priority="79" operator="greaterThan">
      <formula>30</formula>
    </cfRule>
  </conditionalFormatting>
  <conditionalFormatting sqref="J431">
    <cfRule type="cellIs" dxfId="85" priority="78" operator="greaterThan">
      <formula>30</formula>
    </cfRule>
  </conditionalFormatting>
  <conditionalFormatting sqref="J444">
    <cfRule type="cellIs" dxfId="84" priority="77" operator="greaterThan">
      <formula>30</formula>
    </cfRule>
  </conditionalFormatting>
  <conditionalFormatting sqref="J457">
    <cfRule type="cellIs" dxfId="83" priority="76" operator="greaterThan">
      <formula>30</formula>
    </cfRule>
  </conditionalFormatting>
  <conditionalFormatting sqref="J470">
    <cfRule type="cellIs" dxfId="82" priority="75" operator="greaterThan">
      <formula>30</formula>
    </cfRule>
  </conditionalFormatting>
  <conditionalFormatting sqref="J483">
    <cfRule type="cellIs" dxfId="81" priority="74" operator="greaterThan">
      <formula>30</formula>
    </cfRule>
  </conditionalFormatting>
  <conditionalFormatting sqref="J496">
    <cfRule type="cellIs" dxfId="80" priority="73" operator="greaterThan">
      <formula>30</formula>
    </cfRule>
  </conditionalFormatting>
  <conditionalFormatting sqref="J509">
    <cfRule type="cellIs" dxfId="79" priority="72" operator="greaterThan">
      <formula>30</formula>
    </cfRule>
  </conditionalFormatting>
  <conditionalFormatting sqref="J522">
    <cfRule type="cellIs" dxfId="78" priority="71" operator="greaterThan">
      <formula>30</formula>
    </cfRule>
  </conditionalFormatting>
  <conditionalFormatting sqref="J535">
    <cfRule type="cellIs" dxfId="77" priority="70" operator="greaterThan">
      <formula>30</formula>
    </cfRule>
  </conditionalFormatting>
  <conditionalFormatting sqref="J548">
    <cfRule type="cellIs" dxfId="76" priority="69" operator="greaterThan">
      <formula>30</formula>
    </cfRule>
  </conditionalFormatting>
  <conditionalFormatting sqref="J561">
    <cfRule type="cellIs" dxfId="75" priority="68" operator="greaterThan">
      <formula>30</formula>
    </cfRule>
  </conditionalFormatting>
  <conditionalFormatting sqref="J574">
    <cfRule type="cellIs" dxfId="74" priority="67" operator="greaterThan">
      <formula>30</formula>
    </cfRule>
  </conditionalFormatting>
  <conditionalFormatting sqref="J587">
    <cfRule type="cellIs" dxfId="73" priority="66" operator="greaterThan">
      <formula>30</formula>
    </cfRule>
  </conditionalFormatting>
  <conditionalFormatting sqref="J600">
    <cfRule type="cellIs" dxfId="72" priority="65" operator="greaterThan">
      <formula>30</formula>
    </cfRule>
  </conditionalFormatting>
  <conditionalFormatting sqref="J613">
    <cfRule type="cellIs" dxfId="71" priority="64" operator="greaterThan">
      <formula>30</formula>
    </cfRule>
  </conditionalFormatting>
  <conditionalFormatting sqref="J626">
    <cfRule type="cellIs" dxfId="70" priority="63" operator="greaterThan">
      <formula>30</formula>
    </cfRule>
  </conditionalFormatting>
  <conditionalFormatting sqref="J639">
    <cfRule type="cellIs" dxfId="69" priority="62" operator="greaterThan">
      <formula>30</formula>
    </cfRule>
  </conditionalFormatting>
  <conditionalFormatting sqref="J652">
    <cfRule type="cellIs" dxfId="68" priority="61" operator="greaterThan">
      <formula>30</formula>
    </cfRule>
  </conditionalFormatting>
  <conditionalFormatting sqref="J665">
    <cfRule type="cellIs" dxfId="67" priority="60" operator="greaterThan">
      <formula>30</formula>
    </cfRule>
  </conditionalFormatting>
  <conditionalFormatting sqref="J678">
    <cfRule type="cellIs" dxfId="66" priority="59" operator="greaterThan">
      <formula>30</formula>
    </cfRule>
  </conditionalFormatting>
  <conditionalFormatting sqref="J691">
    <cfRule type="cellIs" dxfId="65" priority="58" operator="greaterThan">
      <formula>30</formula>
    </cfRule>
  </conditionalFormatting>
  <conditionalFormatting sqref="J704">
    <cfRule type="cellIs" dxfId="64" priority="57" operator="greaterThan">
      <formula>30</formula>
    </cfRule>
  </conditionalFormatting>
  <conditionalFormatting sqref="J717">
    <cfRule type="cellIs" dxfId="63" priority="56" operator="greaterThan">
      <formula>30</formula>
    </cfRule>
  </conditionalFormatting>
  <conditionalFormatting sqref="J730">
    <cfRule type="cellIs" dxfId="62" priority="55" operator="greaterThan">
      <formula>30</formula>
    </cfRule>
  </conditionalFormatting>
  <conditionalFormatting sqref="J743">
    <cfRule type="cellIs" dxfId="61" priority="54" operator="greaterThan">
      <formula>30</formula>
    </cfRule>
  </conditionalFormatting>
  <conditionalFormatting sqref="J756">
    <cfRule type="cellIs" dxfId="60" priority="53" operator="greaterThan">
      <formula>30</formula>
    </cfRule>
  </conditionalFormatting>
  <conditionalFormatting sqref="J769">
    <cfRule type="cellIs" dxfId="59" priority="52" operator="greaterThan">
      <formula>30</formula>
    </cfRule>
  </conditionalFormatting>
  <conditionalFormatting sqref="J782">
    <cfRule type="cellIs" dxfId="58" priority="51" operator="greaterThan">
      <formula>30</formula>
    </cfRule>
  </conditionalFormatting>
  <conditionalFormatting sqref="J795">
    <cfRule type="cellIs" dxfId="57" priority="50" operator="greaterThan">
      <formula>30</formula>
    </cfRule>
  </conditionalFormatting>
  <conditionalFormatting sqref="J808">
    <cfRule type="cellIs" dxfId="56" priority="49" operator="greaterThan">
      <formula>30</formula>
    </cfRule>
  </conditionalFormatting>
  <conditionalFormatting sqref="J821">
    <cfRule type="cellIs" dxfId="55" priority="48" operator="greaterThan">
      <formula>30</formula>
    </cfRule>
  </conditionalFormatting>
  <conditionalFormatting sqref="J834">
    <cfRule type="cellIs" dxfId="54" priority="47" operator="greaterThan">
      <formula>30</formula>
    </cfRule>
  </conditionalFormatting>
  <conditionalFormatting sqref="J847">
    <cfRule type="cellIs" dxfId="53" priority="46" operator="greaterThan">
      <formula>30</formula>
    </cfRule>
  </conditionalFormatting>
  <conditionalFormatting sqref="J860">
    <cfRule type="cellIs" dxfId="52" priority="45" operator="greaterThan">
      <formula>30</formula>
    </cfRule>
  </conditionalFormatting>
  <conditionalFormatting sqref="J873">
    <cfRule type="cellIs" dxfId="51" priority="44" operator="greaterThan">
      <formula>30</formula>
    </cfRule>
  </conditionalFormatting>
  <conditionalFormatting sqref="J886">
    <cfRule type="cellIs" dxfId="50" priority="43" operator="greaterThan">
      <formula>30</formula>
    </cfRule>
  </conditionalFormatting>
  <conditionalFormatting sqref="J899">
    <cfRule type="cellIs" dxfId="49" priority="42" operator="greaterThan">
      <formula>30</formula>
    </cfRule>
  </conditionalFormatting>
  <conditionalFormatting sqref="J912">
    <cfRule type="cellIs" dxfId="48" priority="41" operator="greaterThan">
      <formula>30</formula>
    </cfRule>
  </conditionalFormatting>
  <conditionalFormatting sqref="J925">
    <cfRule type="cellIs" dxfId="47" priority="40" operator="greaterThan">
      <formula>30</formula>
    </cfRule>
  </conditionalFormatting>
  <conditionalFormatting sqref="J938">
    <cfRule type="cellIs" dxfId="46" priority="39" operator="greaterThan">
      <formula>30</formula>
    </cfRule>
  </conditionalFormatting>
  <conditionalFormatting sqref="J951">
    <cfRule type="cellIs" dxfId="45" priority="38" operator="greaterThan">
      <formula>30</formula>
    </cfRule>
  </conditionalFormatting>
  <conditionalFormatting sqref="J964">
    <cfRule type="cellIs" dxfId="44" priority="37" operator="greaterThan">
      <formula>30</formula>
    </cfRule>
  </conditionalFormatting>
  <conditionalFormatting sqref="J977">
    <cfRule type="cellIs" dxfId="43" priority="36" operator="greaterThan">
      <formula>30</formula>
    </cfRule>
  </conditionalFormatting>
  <conditionalFormatting sqref="J990">
    <cfRule type="cellIs" dxfId="42" priority="35" operator="greaterThan">
      <formula>30</formula>
    </cfRule>
  </conditionalFormatting>
  <conditionalFormatting sqref="J1003">
    <cfRule type="cellIs" dxfId="41" priority="34" operator="greaterThan">
      <formula>30</formula>
    </cfRule>
  </conditionalFormatting>
  <conditionalFormatting sqref="J1016">
    <cfRule type="cellIs" dxfId="40" priority="33" operator="greaterThan">
      <formula>30</formula>
    </cfRule>
  </conditionalFormatting>
  <conditionalFormatting sqref="J1029">
    <cfRule type="cellIs" dxfId="39" priority="32" operator="greaterThan">
      <formula>30</formula>
    </cfRule>
  </conditionalFormatting>
  <conditionalFormatting sqref="J1042">
    <cfRule type="cellIs" dxfId="38" priority="31" operator="greaterThan">
      <formula>30</formula>
    </cfRule>
  </conditionalFormatting>
  <conditionalFormatting sqref="J1055">
    <cfRule type="cellIs" dxfId="37" priority="30" operator="greaterThan">
      <formula>30</formula>
    </cfRule>
  </conditionalFormatting>
  <conditionalFormatting sqref="J1068">
    <cfRule type="cellIs" dxfId="36" priority="29" operator="greaterThan">
      <formula>30</formula>
    </cfRule>
  </conditionalFormatting>
  <conditionalFormatting sqref="J1081">
    <cfRule type="cellIs" dxfId="35" priority="28" operator="greaterThan">
      <formula>30</formula>
    </cfRule>
  </conditionalFormatting>
  <conditionalFormatting sqref="J1094">
    <cfRule type="cellIs" dxfId="34" priority="27" operator="greaterThan">
      <formula>30</formula>
    </cfRule>
  </conditionalFormatting>
  <conditionalFormatting sqref="J1107">
    <cfRule type="cellIs" dxfId="33" priority="26" operator="greaterThan">
      <formula>30</formula>
    </cfRule>
  </conditionalFormatting>
  <conditionalFormatting sqref="J1120">
    <cfRule type="cellIs" dxfId="32" priority="25" operator="greaterThan">
      <formula>30</formula>
    </cfRule>
  </conditionalFormatting>
  <conditionalFormatting sqref="J1133">
    <cfRule type="cellIs" dxfId="31" priority="24" operator="greaterThan">
      <formula>30</formula>
    </cfRule>
  </conditionalFormatting>
  <conditionalFormatting sqref="J1146">
    <cfRule type="cellIs" dxfId="30" priority="23" operator="greaterThan">
      <formula>30</formula>
    </cfRule>
  </conditionalFormatting>
  <conditionalFormatting sqref="J1159">
    <cfRule type="cellIs" dxfId="29" priority="22" operator="greaterThan">
      <formula>30</formula>
    </cfRule>
  </conditionalFormatting>
  <conditionalFormatting sqref="J1172">
    <cfRule type="cellIs" dxfId="28" priority="21" operator="greaterThan">
      <formula>30</formula>
    </cfRule>
  </conditionalFormatting>
  <conditionalFormatting sqref="J1185">
    <cfRule type="cellIs" dxfId="27" priority="20" operator="greaterThan">
      <formula>30</formula>
    </cfRule>
  </conditionalFormatting>
  <conditionalFormatting sqref="J1198">
    <cfRule type="cellIs" dxfId="26" priority="19" operator="greaterThan">
      <formula>30</formula>
    </cfRule>
  </conditionalFormatting>
  <conditionalFormatting sqref="J1211">
    <cfRule type="cellIs" dxfId="25" priority="18" operator="greaterThan">
      <formula>30</formula>
    </cfRule>
  </conditionalFormatting>
  <conditionalFormatting sqref="J1224">
    <cfRule type="cellIs" dxfId="24" priority="17" operator="greaterThan">
      <formula>30</formula>
    </cfRule>
  </conditionalFormatting>
  <conditionalFormatting sqref="J1237">
    <cfRule type="cellIs" dxfId="23" priority="16" operator="greaterThan">
      <formula>30</formula>
    </cfRule>
  </conditionalFormatting>
  <conditionalFormatting sqref="J1250">
    <cfRule type="cellIs" dxfId="22" priority="15" operator="greaterThan">
      <formula>30</formula>
    </cfRule>
  </conditionalFormatting>
  <conditionalFormatting sqref="J1263">
    <cfRule type="cellIs" dxfId="21" priority="14" operator="greaterThan">
      <formula>30</formula>
    </cfRule>
  </conditionalFormatting>
  <conditionalFormatting sqref="J1276">
    <cfRule type="cellIs" dxfId="20" priority="13" operator="greaterThan">
      <formula>30</formula>
    </cfRule>
  </conditionalFormatting>
  <conditionalFormatting sqref="J1289">
    <cfRule type="cellIs" dxfId="19" priority="12" operator="greaterThan">
      <formula>30</formula>
    </cfRule>
  </conditionalFormatting>
  <conditionalFormatting sqref="J1302">
    <cfRule type="cellIs" dxfId="18" priority="11" operator="greaterThan">
      <formula>30</formula>
    </cfRule>
  </conditionalFormatting>
  <conditionalFormatting sqref="J1315">
    <cfRule type="cellIs" dxfId="17" priority="10" operator="greaterThan">
      <formula>30</formula>
    </cfRule>
  </conditionalFormatting>
  <conditionalFormatting sqref="J1328">
    <cfRule type="cellIs" dxfId="16" priority="9" operator="greaterThan">
      <formula>30</formula>
    </cfRule>
  </conditionalFormatting>
  <conditionalFormatting sqref="J1341">
    <cfRule type="cellIs" dxfId="15" priority="8" operator="greaterThan">
      <formula>30</formula>
    </cfRule>
  </conditionalFormatting>
  <conditionalFormatting sqref="J1354">
    <cfRule type="cellIs" dxfId="14" priority="7" operator="greaterThan">
      <formula>30</formula>
    </cfRule>
  </conditionalFormatting>
  <conditionalFormatting sqref="J1367">
    <cfRule type="cellIs" dxfId="13" priority="6" operator="greaterThan">
      <formula>30</formula>
    </cfRule>
  </conditionalFormatting>
  <conditionalFormatting sqref="J1380">
    <cfRule type="cellIs" dxfId="12" priority="5" operator="greaterThan">
      <formula>30</formula>
    </cfRule>
  </conditionalFormatting>
  <conditionalFormatting sqref="J1393">
    <cfRule type="cellIs" dxfId="11" priority="4" operator="greaterThan">
      <formula>30</formula>
    </cfRule>
  </conditionalFormatting>
  <conditionalFormatting sqref="J1406">
    <cfRule type="cellIs" dxfId="10" priority="3" operator="greaterThan">
      <formula>30</formula>
    </cfRule>
  </conditionalFormatting>
  <conditionalFormatting sqref="J1419">
    <cfRule type="cellIs" dxfId="9" priority="2" operator="greaterThan">
      <formula>30</formula>
    </cfRule>
  </conditionalFormatting>
  <conditionalFormatting sqref="J1432">
    <cfRule type="cellIs" dxfId="8" priority="1" operator="greaterThan">
      <formula>30</formula>
    </cfRule>
  </conditionalFormatting>
  <printOptions horizontalCentered="1"/>
  <pageMargins left="0.39370078740157483" right="0.39370078740157483" top="0.74803149606299213" bottom="0.15748031496062992" header="0.31496062992125984" footer="0.31496062992125984"/>
  <pageSetup paperSize="9" scale="50" fitToHeight="0" orientation="landscape" verticalDpi="0" r:id="rId1"/>
  <headerFooter>
    <oddHeader xml:space="preserve">&amp;C&amp;G&amp;R    
</oddHeader>
    <oddFooter xml:space="preserve">&amp;R
</oddFooter>
    <firstHeader>&amp;C&amp;G</firstHeader>
    <firstFooter xml:space="preserve">&amp;R&amp;"Arial,Normálne"
&amp;P&amp;"-,Normálne"
</firstFooter>
  </headerFooter>
  <rowBreaks count="37" manualBreakCount="37">
    <brk id="37" max="16383" man="1"/>
    <brk id="76" max="16383" man="1"/>
    <brk id="115" max="16383" man="1"/>
    <brk id="154" max="16383" man="1"/>
    <brk id="193" max="16383" man="1"/>
    <brk id="232" max="16383" man="1"/>
    <brk id="271" max="16383" man="1"/>
    <brk id="310" max="16383" man="1"/>
    <brk id="349" max="16383" man="1"/>
    <brk id="388" max="16383" man="1"/>
    <brk id="427" max="16383" man="1"/>
    <brk id="466" max="16383" man="1"/>
    <brk id="505" max="16383" man="1"/>
    <brk id="544" max="16383" man="1"/>
    <brk id="583" max="16383" man="1"/>
    <brk id="622" max="16383" man="1"/>
    <brk id="661" max="16383" man="1"/>
    <brk id="700" max="16383" man="1"/>
    <brk id="739" max="15" man="1"/>
    <brk id="778" max="16383" man="1"/>
    <brk id="817" max="16383" man="1"/>
    <brk id="856" max="16383" man="1"/>
    <brk id="895" max="16383" man="1"/>
    <brk id="934" max="16383" man="1"/>
    <brk id="973" max="16383" man="1"/>
    <brk id="1012" max="16383" man="1"/>
    <brk id="1051" max="16383" man="1"/>
    <brk id="1090" max="16383" man="1"/>
    <brk id="1129" max="16383" man="1"/>
    <brk id="1168" max="16383" man="1"/>
    <brk id="1207" max="16383" man="1"/>
    <brk id="1246" max="16383" man="1"/>
    <brk id="1285" max="16383" man="1"/>
    <brk id="1324" max="16383" man="1"/>
    <brk id="1363" max="16383" man="1"/>
    <brk id="1402" max="16383" man="1"/>
    <brk id="1441" max="16383" man="1"/>
  </rowBreaks>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pomocné!$E$2:$E$8</xm:f>
          </x14:formula1>
          <xm:sqref>C8</xm:sqref>
        </x14:dataValidation>
        <x14:dataValidation type="list" allowBlank="1" showInputMessage="1" showErrorMessage="1">
          <x14:formula1>
            <xm:f>pomocné!$O$2:$O$3</xm:f>
          </x14:formula1>
          <xm:sqref>F15:F24 F28:F37 F41:F50 F54:F63 F67:F76 F80:F89 F93:F102 F106:F115 F119:F128 F132:F141 F145:F154 F158:F167 F171:F180 F184:F193 F197:F206 F210:F219 F223:F232 F236:F245 F249:F258 F262:F271 F275:F284 F288:F297 F301:F310 F314:F323 F327:F336 F340:F349 F353:F362 F366:F375 F379:F388 F392:F401 F405:F414 F418:F427 F431:F440 F444:F453 F457:F466 F470:F479 F483:F492 F496:F505 F509:F518 F522:F531 F535:F544 F548:F557 F561:F570 F574:F583 F587:F596 F600:F609 F613:F622 F626:F635 F639:F648 F652:F661 F665:F674 F678:F687 F691:F700 F704:F713 F717:F726 F730:F739 F743:F752 F756:F765 F769:F778 F782:F791 F795:F804 F808:F817 F821:F830 F834:F843 F847:F856 F860:F869 F873:F882 F886:F895 F899:F908 F912:F921 F925:F934 F938:F947 F951:F960 F964:F973 F977:F986 F990:F999 F1003:F1012 F1016:F1025 F1029:F1038 F1042:F1051 F1055:F1064 F1068:F1077 F1081:F1090 F1094:F1103 F1107:F1116 F1120:F1129 F1133:F1142 F1146:F1155 F1159:F1168 F1172:F1181 F1185:F1194 F1198:F1207 F1211:F1220 F1224:F1233 F1237:F1246 F1250:F1259 F1263:F1272 F1276:F1285 F1289:F1298 F1302:F1311 F1315:F1324 F1328:F1337 F1341:F1350 F1354:F1363 F1367:F1376 F1380:F1389 F1393:F1402 F1406:F1415 F1419:F1428 F1432:F1441</xm:sqref>
        </x14:dataValidation>
        <x14:dataValidation type="list" allowBlank="1" showInputMessage="1" showErrorMessage="1">
          <x14:formula1>
            <xm:f>pomocné!$Z$3:$Z$4</xm:f>
          </x14:formula1>
          <xm:sqref>K8</xm:sqref>
        </x14:dataValidation>
        <x14:dataValidation type="list" allowBlank="1" showInputMessage="1" showErrorMessage="1">
          <x14:formula1>
            <xm:f>pomocné!$R$13:$R$28</xm:f>
          </x14:formula1>
          <xm:sqref>C13 C26 C39 C52 C65 C78 C91 C104 C117 C130 C143 C156 C169 C182 C195 C208 C221 C234 C247 C260 C273 C286 C299 C312 C325 C338 C351 C364 C377 C390 C403 C416 C429 C442 C455 C468 C481 C494 C507 C520 C533 C546 C559 C572 C585 C598 C611 C624 C637 C650 C663 C676 C689 C702 C715 C728 C741 C754 C767 C780 C793 C806 C819 C832 C845 C858 C871 C884 C897 C910 C923 C936 C949 C962 C975 C988 C1001 C1014 C1027 C1040 C1053 C1066 C1079 C1092 C1105 C1118 C1131 C1144 C1157 C1170 C1183 C1196 C1209 C1222 C1235 C1248 C1261 C1274 C1287 C1300 C1313 C1326 C1339 C1352 C1365 C1378 C1391 C1404 C1417 C1430</xm:sqref>
        </x14:dataValidation>
        <x14:dataValidation type="list" allowBlank="1" showInputMessage="1" showErrorMessage="1">
          <x14:formula1>
            <xm:f>pomocné!$AC$33:$AC$40</xm:f>
          </x14:formula1>
          <xm:sqref>E13 E26 E39 E52 E65 E78 E91 E104 E117 E130 E143 E156 E169 E182 E195 E208 E221 E234 E247 E260 E273 E286 E299 E312 E325 E338 E351 E364 E377 E390 E403 E416 E429 E442 E455 E468 E481 E494 E507 E520 E533 E546 E559 E572 E585 E598 E611 E624 E637 E650 E663 E676 E689 E702 E715 E728 E741 E754 E767 E780 E793 E806 E819 E832 E845 E858 E871 E884 E897 E910 E923 E936 E949 E962 E975 E988 E1001 E1014 E1027 E1040 E1053 E1066 E1079 E1092 E1105 E1118 E1131 E1144 E1157 E1170 E1183 E1196 E1209 E1222 E1235 E1248 E1261 E1274 E1287 E1300 E1313 E1326 E1339 E1352 E1365 E1378 E1391 E1404 E1417 E1430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8"/>
  <sheetViews>
    <sheetView topLeftCell="A8" zoomScaleNormal="100" workbookViewId="0">
      <selection activeCell="A72" sqref="A72:D72"/>
    </sheetView>
  </sheetViews>
  <sheetFormatPr defaultColWidth="9" defaultRowHeight="13.5" x14ac:dyDescent="0.35"/>
  <cols>
    <col min="1" max="1" width="7.73046875" style="220" customWidth="1"/>
    <col min="2" max="2" width="3.265625" style="220" customWidth="1"/>
    <col min="3" max="3" width="16.265625" style="220" customWidth="1"/>
    <col min="4" max="4" width="17.265625" style="220" customWidth="1"/>
    <col min="5" max="5" width="15.73046875" style="220" customWidth="1"/>
    <col min="6" max="6" width="10.73046875" style="220" customWidth="1"/>
    <col min="7" max="7" width="14" style="220" customWidth="1"/>
    <col min="8" max="8" width="14.265625" style="220" customWidth="1"/>
    <col min="9" max="9" width="9" style="220"/>
    <col min="10" max="10" width="12.1328125" style="220" bestFit="1" customWidth="1"/>
    <col min="11" max="35" width="9" style="220"/>
    <col min="36" max="16384" width="9" style="222"/>
  </cols>
  <sheetData>
    <row r="1" spans="1:8" x14ac:dyDescent="0.35">
      <c r="H1" s="221" t="s">
        <v>240</v>
      </c>
    </row>
    <row r="2" spans="1:8" x14ac:dyDescent="0.35">
      <c r="H2" s="223"/>
    </row>
    <row r="3" spans="1:8" ht="17.649999999999999" x14ac:dyDescent="0.5">
      <c r="A3" s="339" t="s">
        <v>251</v>
      </c>
      <c r="B3" s="339"/>
      <c r="C3" s="339"/>
      <c r="D3" s="339"/>
      <c r="E3" s="339"/>
      <c r="F3" s="339"/>
      <c r="G3" s="339"/>
      <c r="H3" s="339"/>
    </row>
    <row r="4" spans="1:8" ht="13.9" x14ac:dyDescent="0.4">
      <c r="A4" s="350" t="s">
        <v>252</v>
      </c>
      <c r="B4" s="350"/>
      <c r="C4" s="350"/>
      <c r="D4" s="350"/>
      <c r="E4" s="350"/>
      <c r="F4" s="350"/>
      <c r="G4" s="350"/>
      <c r="H4" s="350"/>
    </row>
    <row r="5" spans="1:8" ht="13.9" x14ac:dyDescent="0.4">
      <c r="A5" s="224"/>
      <c r="B5" s="224"/>
      <c r="C5" s="224"/>
      <c r="D5" s="224"/>
      <c r="E5" s="224"/>
      <c r="F5" s="224"/>
      <c r="G5" s="224"/>
      <c r="H5" s="224"/>
    </row>
    <row r="6" spans="1:8" ht="15" customHeight="1" x14ac:dyDescent="0.4">
      <c r="A6" s="341" t="s">
        <v>246</v>
      </c>
      <c r="B6" s="342"/>
      <c r="C6" s="342"/>
      <c r="D6" s="342"/>
      <c r="E6" s="342"/>
      <c r="F6" s="342"/>
      <c r="G6" s="342"/>
      <c r="H6" s="343"/>
    </row>
    <row r="7" spans="1:8" ht="6" customHeight="1" x14ac:dyDescent="0.35">
      <c r="A7" s="265"/>
      <c r="B7" s="225"/>
      <c r="C7" s="225"/>
      <c r="D7" s="225"/>
      <c r="E7" s="225"/>
      <c r="F7" s="225"/>
      <c r="G7" s="225"/>
      <c r="H7" s="266"/>
    </row>
    <row r="8" spans="1:8" ht="15" customHeight="1" x14ac:dyDescent="0.4">
      <c r="A8" s="267" t="s">
        <v>247</v>
      </c>
      <c r="B8" s="264"/>
      <c r="C8" s="264"/>
      <c r="D8" s="264"/>
      <c r="E8" s="264"/>
      <c r="F8" s="264"/>
      <c r="G8" s="264"/>
      <c r="H8" s="268"/>
    </row>
    <row r="9" spans="1:8" ht="15" customHeight="1" x14ac:dyDescent="0.4">
      <c r="A9" s="344" t="s">
        <v>248</v>
      </c>
      <c r="B9" s="345"/>
      <c r="C9" s="345"/>
      <c r="D9" s="345"/>
      <c r="E9" s="345"/>
      <c r="F9" s="345"/>
      <c r="G9" s="345"/>
      <c r="H9" s="346"/>
    </row>
    <row r="10" spans="1:8" ht="15" customHeight="1" x14ac:dyDescent="0.4">
      <c r="A10" s="269" t="s">
        <v>249</v>
      </c>
      <c r="B10" s="270"/>
      <c r="C10" s="270"/>
      <c r="D10" s="227"/>
      <c r="E10" s="227"/>
      <c r="F10" s="227"/>
      <c r="G10" s="227"/>
      <c r="H10" s="271"/>
    </row>
    <row r="11" spans="1:8" ht="15" customHeight="1" x14ac:dyDescent="0.4">
      <c r="A11" s="226"/>
      <c r="B11" s="226"/>
      <c r="C11" s="226"/>
      <c r="D11" s="227"/>
      <c r="E11" s="227"/>
      <c r="F11" s="227"/>
      <c r="G11" s="227"/>
      <c r="H11" s="227"/>
    </row>
    <row r="12" spans="1:8" ht="6" customHeight="1" thickBot="1" x14ac:dyDescent="0.4"/>
    <row r="13" spans="1:8" ht="18.95" customHeight="1" x14ac:dyDescent="0.35">
      <c r="A13" s="347" t="s">
        <v>250</v>
      </c>
      <c r="B13" s="348"/>
      <c r="C13" s="348"/>
      <c r="D13" s="348"/>
      <c r="E13" s="348"/>
      <c r="F13" s="348"/>
      <c r="G13" s="348"/>
      <c r="H13" s="349"/>
    </row>
    <row r="14" spans="1:8" ht="18.95" customHeight="1" x14ac:dyDescent="0.4">
      <c r="A14" s="356" t="s">
        <v>258</v>
      </c>
      <c r="B14" s="357"/>
      <c r="C14" s="357"/>
      <c r="D14" s="358"/>
      <c r="E14" s="359" t="str">
        <f>IF(ISBLANK('Príloha č. 2'!C6)," ",'Príloha č. 2'!C6)</f>
        <v xml:space="preserve"> </v>
      </c>
      <c r="F14" s="360"/>
      <c r="G14" s="360"/>
      <c r="H14" s="361"/>
    </row>
    <row r="15" spans="1:8" ht="18.95" customHeight="1" x14ac:dyDescent="0.4">
      <c r="A15" s="362" t="s">
        <v>259</v>
      </c>
      <c r="B15" s="363"/>
      <c r="C15" s="363"/>
      <c r="D15" s="363"/>
      <c r="E15" s="364"/>
      <c r="F15" s="364"/>
      <c r="G15" s="364"/>
      <c r="H15" s="365"/>
    </row>
    <row r="16" spans="1:8" ht="18.95" customHeight="1" x14ac:dyDescent="0.4">
      <c r="A16" s="362" t="s">
        <v>268</v>
      </c>
      <c r="B16" s="363"/>
      <c r="C16" s="363"/>
      <c r="D16" s="363"/>
      <c r="E16" s="364"/>
      <c r="F16" s="364"/>
      <c r="G16" s="364"/>
      <c r="H16" s="365"/>
    </row>
    <row r="17" spans="1:19" ht="18.95" customHeight="1" x14ac:dyDescent="0.4">
      <c r="A17" s="362" t="s">
        <v>269</v>
      </c>
      <c r="B17" s="363"/>
      <c r="C17" s="363"/>
      <c r="D17" s="363"/>
      <c r="E17" s="364"/>
      <c r="F17" s="364"/>
      <c r="G17" s="364"/>
      <c r="H17" s="365"/>
      <c r="I17" s="228"/>
    </row>
    <row r="18" spans="1:19" ht="18.95" customHeight="1" thickBot="1" x14ac:dyDescent="0.45">
      <c r="A18" s="366" t="s">
        <v>260</v>
      </c>
      <c r="B18" s="367"/>
      <c r="C18" s="367"/>
      <c r="D18" s="367"/>
      <c r="E18" s="368"/>
      <c r="F18" s="368"/>
      <c r="G18" s="368"/>
      <c r="H18" s="369"/>
      <c r="I18" s="228"/>
      <c r="L18" s="229"/>
      <c r="M18" s="229"/>
      <c r="N18" s="229"/>
      <c r="O18" s="229"/>
      <c r="P18" s="229"/>
      <c r="Q18" s="229"/>
      <c r="R18" s="229"/>
      <c r="S18" s="229"/>
    </row>
    <row r="19" spans="1:19" ht="15" customHeight="1" x14ac:dyDescent="0.4">
      <c r="A19" s="230"/>
      <c r="B19" s="230"/>
      <c r="C19" s="230"/>
      <c r="D19" s="230"/>
      <c r="E19" s="230"/>
      <c r="F19" s="230"/>
      <c r="G19" s="230"/>
      <c r="H19" s="230"/>
      <c r="I19" s="228"/>
      <c r="L19" s="229"/>
      <c r="M19" s="229"/>
      <c r="N19" s="229"/>
      <c r="O19" s="229"/>
      <c r="P19" s="229"/>
      <c r="Q19" s="229"/>
      <c r="R19" s="229"/>
      <c r="S19" s="229"/>
    </row>
    <row r="20" spans="1:19" ht="17.100000000000001" customHeight="1" x14ac:dyDescent="0.35">
      <c r="A20" s="323" t="s">
        <v>257</v>
      </c>
      <c r="B20" s="323"/>
      <c r="C20" s="323"/>
      <c r="D20" s="323"/>
      <c r="E20" s="323"/>
      <c r="F20" s="324" t="str">
        <f>(CONCATENATE('Príloha č. 2'!C8," / ",'Príloha č. 2'!E8))</f>
        <v xml:space="preserve"> / 2023</v>
      </c>
      <c r="G20" s="324"/>
      <c r="H20" s="231"/>
    </row>
    <row r="21" spans="1:19" ht="9.9499999999999993" customHeight="1" x14ac:dyDescent="0.35">
      <c r="A21" s="232"/>
      <c r="B21" s="232"/>
      <c r="C21" s="232"/>
      <c r="D21" s="232"/>
      <c r="E21" s="232"/>
      <c r="F21" s="233"/>
      <c r="G21" s="234"/>
      <c r="H21" s="234"/>
    </row>
    <row r="22" spans="1:19" ht="15" x14ac:dyDescent="0.4">
      <c r="A22" s="340" t="s">
        <v>49</v>
      </c>
      <c r="B22" s="340"/>
      <c r="C22" s="340"/>
      <c r="D22" s="340"/>
      <c r="E22" s="340"/>
      <c r="F22" s="340"/>
      <c r="G22" s="340"/>
      <c r="H22" s="340"/>
      <c r="L22" s="353"/>
      <c r="M22" s="353"/>
      <c r="N22" s="353"/>
      <c r="O22" s="353"/>
      <c r="P22" s="353"/>
      <c r="Q22" s="353"/>
      <c r="R22" s="353"/>
      <c r="S22" s="353"/>
    </row>
    <row r="23" spans="1:19" ht="15.75" customHeight="1" x14ac:dyDescent="0.4">
      <c r="A23" s="235"/>
      <c r="B23" s="235"/>
      <c r="C23" s="235"/>
      <c r="D23" s="235"/>
      <c r="E23" s="235"/>
      <c r="F23" s="235"/>
      <c r="G23" s="235"/>
      <c r="H23" s="235"/>
      <c r="L23" s="236"/>
      <c r="M23" s="236"/>
      <c r="N23" s="236"/>
      <c r="O23" s="236"/>
      <c r="P23" s="236"/>
      <c r="Q23" s="236"/>
      <c r="R23" s="236"/>
      <c r="S23" s="236"/>
    </row>
    <row r="24" spans="1:19" ht="15" x14ac:dyDescent="0.4">
      <c r="A24" s="235"/>
      <c r="B24" s="235"/>
      <c r="C24" s="235"/>
      <c r="D24" s="235"/>
      <c r="E24" s="235"/>
      <c r="F24" s="235"/>
      <c r="G24" s="235"/>
      <c r="H24" s="235"/>
      <c r="L24" s="236"/>
      <c r="M24" s="236"/>
      <c r="N24" s="236"/>
      <c r="O24" s="236"/>
      <c r="P24" s="236"/>
      <c r="Q24" s="236"/>
      <c r="R24" s="236"/>
      <c r="S24" s="236"/>
    </row>
    <row r="25" spans="1:19" ht="16.5" customHeight="1" x14ac:dyDescent="0.35">
      <c r="A25" s="327" t="s">
        <v>224</v>
      </c>
      <c r="B25" s="327"/>
      <c r="C25" s="327"/>
      <c r="D25" s="327"/>
      <c r="E25" s="327"/>
      <c r="F25" s="327"/>
      <c r="G25" s="327"/>
      <c r="H25" s="327"/>
      <c r="L25" s="354"/>
      <c r="M25" s="354"/>
      <c r="N25" s="354"/>
      <c r="O25" s="355"/>
      <c r="P25" s="355"/>
      <c r="Q25" s="237"/>
      <c r="R25" s="237"/>
      <c r="S25" s="237"/>
    </row>
    <row r="26" spans="1:19" ht="17.100000000000001" customHeight="1" thickBot="1" x14ac:dyDescent="0.4">
      <c r="A26" s="236"/>
      <c r="B26" s="236"/>
      <c r="C26" s="236"/>
      <c r="D26" s="234"/>
      <c r="E26" s="234"/>
      <c r="F26" s="234"/>
      <c r="G26" s="234"/>
      <c r="H26" s="234"/>
    </row>
    <row r="27" spans="1:19" ht="76.5" customHeight="1" x14ac:dyDescent="0.35">
      <c r="A27" s="238" t="s">
        <v>40</v>
      </c>
      <c r="B27" s="337" t="s">
        <v>78</v>
      </c>
      <c r="C27" s="338"/>
      <c r="D27" s="239" t="s">
        <v>75</v>
      </c>
      <c r="E27" s="239" t="s">
        <v>76</v>
      </c>
      <c r="F27" s="335" t="s">
        <v>77</v>
      </c>
      <c r="G27" s="335"/>
      <c r="H27" s="336"/>
    </row>
    <row r="28" spans="1:19" ht="17.100000000000001" customHeight="1" x14ac:dyDescent="0.35">
      <c r="A28" s="240">
        <v>1</v>
      </c>
      <c r="B28" s="321">
        <v>8</v>
      </c>
      <c r="C28" s="322"/>
      <c r="D28" s="241">
        <f>IF(ISBLANK(B28)," ",COUNTIFS(Implea!$D$11:$D$122,'Príloha č. 1b'!B28))</f>
        <v>0</v>
      </c>
      <c r="E28" s="242">
        <f>IF(ISBLANK(B28)," ",SUMIFS(Implea!$H$11:$H$122,Implea!$D$11:$D$122,'Príloha č. 1b'!B28))</f>
        <v>0</v>
      </c>
      <c r="F28" s="312"/>
      <c r="G28" s="312"/>
      <c r="H28" s="243"/>
    </row>
    <row r="29" spans="1:19" ht="17.100000000000001" customHeight="1" x14ac:dyDescent="0.35">
      <c r="A29" s="240">
        <f>A28+1</f>
        <v>2</v>
      </c>
      <c r="B29" s="321">
        <v>7.5</v>
      </c>
      <c r="C29" s="322"/>
      <c r="D29" s="241">
        <f>IF(ISBLANK(B29)," ",COUNTIFS(Implea!$D$11:$D$122,'Príloha č. 1b'!B29))</f>
        <v>0</v>
      </c>
      <c r="E29" s="242">
        <f>IF(ISBLANK(B29)," ",SUMIFS(Implea!$H$11:$H$122,Implea!$D$11:$D$122,'Príloha č. 1b'!B29))</f>
        <v>0</v>
      </c>
      <c r="F29" s="312"/>
      <c r="G29" s="312"/>
      <c r="H29" s="243"/>
    </row>
    <row r="30" spans="1:19" ht="17.100000000000001" customHeight="1" x14ac:dyDescent="0.35">
      <c r="A30" s="240">
        <f t="shared" ref="A30:A43" si="0">A29+1</f>
        <v>3</v>
      </c>
      <c r="B30" s="321">
        <v>6.5</v>
      </c>
      <c r="C30" s="322"/>
      <c r="D30" s="241">
        <f>IF(ISBLANK(B30)," ",COUNTIFS(Implea!$D$11:$D$122,'Príloha č. 1b'!B30))</f>
        <v>0</v>
      </c>
      <c r="E30" s="242">
        <f>IF(ISBLANK(B30)," ",SUMIFS(Implea!$H$11:$H$122,Implea!$D$11:$D$122,'Príloha č. 1b'!B30))</f>
        <v>0</v>
      </c>
      <c r="F30" s="312"/>
      <c r="G30" s="312"/>
      <c r="H30" s="243"/>
    </row>
    <row r="31" spans="1:19" ht="17.100000000000001" customHeight="1" x14ac:dyDescent="0.35">
      <c r="A31" s="240">
        <f t="shared" si="0"/>
        <v>4</v>
      </c>
      <c r="B31" s="321">
        <v>6</v>
      </c>
      <c r="C31" s="322"/>
      <c r="D31" s="241">
        <f>IF(ISBLANK(B31)," ",COUNTIFS(Implea!$D$11:$D$122,'Príloha č. 1b'!B31))</f>
        <v>0</v>
      </c>
      <c r="E31" s="242">
        <f>IF(ISBLANK(B31)," ",SUMIFS(Implea!$H$11:$H$122,Implea!$D$11:$D$122,'Príloha č. 1b'!B31))</f>
        <v>0</v>
      </c>
      <c r="F31" s="312"/>
      <c r="G31" s="312"/>
      <c r="H31" s="243"/>
    </row>
    <row r="32" spans="1:19" ht="17.100000000000001" customHeight="1" x14ac:dyDescent="0.35">
      <c r="A32" s="240">
        <f t="shared" si="0"/>
        <v>5</v>
      </c>
      <c r="B32" s="321">
        <v>5.5</v>
      </c>
      <c r="C32" s="322"/>
      <c r="D32" s="241">
        <f>IF(ISBLANK(B32)," ",COUNTIFS(Implea!$D$11:$D$122,'Príloha č. 1b'!B32))</f>
        <v>0</v>
      </c>
      <c r="E32" s="242">
        <f>IF(ISBLANK(B32)," ",SUMIFS(Implea!$H$11:$H$122,Implea!$D$11:$D$122,'Príloha č. 1b'!B32))</f>
        <v>0</v>
      </c>
      <c r="F32" s="312"/>
      <c r="G32" s="312"/>
      <c r="H32" s="243"/>
    </row>
    <row r="33" spans="1:35" ht="17.100000000000001" customHeight="1" x14ac:dyDescent="0.35">
      <c r="A33" s="240">
        <f t="shared" si="0"/>
        <v>6</v>
      </c>
      <c r="B33" s="321">
        <v>5</v>
      </c>
      <c r="C33" s="322"/>
      <c r="D33" s="241">
        <f>IF(ISBLANK(B33)," ",COUNTIFS(Implea!$D$11:$D$122,'Príloha č. 1b'!B33))</f>
        <v>0</v>
      </c>
      <c r="E33" s="242">
        <f>IF(ISBLANK(B33)," ",SUMIFS(Implea!$H$11:$H$122,Implea!$D$11:$D$122,'Príloha č. 1b'!B33))</f>
        <v>0</v>
      </c>
      <c r="F33" s="312"/>
      <c r="G33" s="312"/>
      <c r="H33" s="243"/>
    </row>
    <row r="34" spans="1:35" ht="17.100000000000001" customHeight="1" x14ac:dyDescent="0.35">
      <c r="A34" s="240">
        <f t="shared" si="0"/>
        <v>7</v>
      </c>
      <c r="B34" s="321">
        <v>4.5</v>
      </c>
      <c r="C34" s="322"/>
      <c r="D34" s="241">
        <f>IF(ISBLANK(B34)," ",COUNTIFS(Implea!$D$11:$D$122,'Príloha č. 1b'!B34))</f>
        <v>0</v>
      </c>
      <c r="E34" s="242">
        <f>IF(ISBLANK(B34)," ",SUMIFS(Implea!$H$11:$H$122,Implea!$D$11:$D$122,'Príloha č. 1b'!B34))</f>
        <v>0</v>
      </c>
      <c r="F34" s="312"/>
      <c r="G34" s="312"/>
      <c r="H34" s="243"/>
    </row>
    <row r="35" spans="1:35" ht="17.100000000000001" customHeight="1" x14ac:dyDescent="0.35">
      <c r="A35" s="240">
        <f t="shared" si="0"/>
        <v>8</v>
      </c>
      <c r="B35" s="321">
        <v>4</v>
      </c>
      <c r="C35" s="322"/>
      <c r="D35" s="241">
        <f>IF(ISBLANK(B35)," ",COUNTIFS(Implea!$D$11:$D$122,'Príloha č. 1b'!B35))</f>
        <v>0</v>
      </c>
      <c r="E35" s="242">
        <f>IF(ISBLANK(B35)," ",SUMIFS(Implea!$H$11:$H$122,Implea!$D$11:$D$122,'Príloha č. 1b'!B35))</f>
        <v>0</v>
      </c>
      <c r="F35" s="312"/>
      <c r="G35" s="312"/>
      <c r="H35" s="243"/>
    </row>
    <row r="36" spans="1:35" ht="17.100000000000001" customHeight="1" x14ac:dyDescent="0.35">
      <c r="A36" s="240">
        <f t="shared" si="0"/>
        <v>9</v>
      </c>
      <c r="B36" s="321">
        <v>3.75</v>
      </c>
      <c r="C36" s="322"/>
      <c r="D36" s="241">
        <f>IF(ISBLANK(B36)," ",COUNTIFS(Implea!$D$11:$D$122,'Príloha č. 1b'!B36))</f>
        <v>0</v>
      </c>
      <c r="E36" s="242">
        <f>IF(ISBLANK(B36)," ",SUMIFS(Implea!$H$11:$H$122,Implea!$D$11:$D$122,'Príloha č. 1b'!B36))</f>
        <v>0</v>
      </c>
      <c r="F36" s="312"/>
      <c r="G36" s="312"/>
      <c r="H36" s="243"/>
    </row>
    <row r="37" spans="1:35" ht="17.100000000000001" customHeight="1" x14ac:dyDescent="0.35">
      <c r="A37" s="240">
        <f t="shared" si="0"/>
        <v>10</v>
      </c>
      <c r="B37" s="321">
        <v>3.5</v>
      </c>
      <c r="C37" s="322"/>
      <c r="D37" s="241">
        <f>IF(ISBLANK(B37)," ",COUNTIFS(Implea!$D$11:$D$122,'Príloha č. 1b'!B37))</f>
        <v>0</v>
      </c>
      <c r="E37" s="242">
        <f>IF(ISBLANK(B37)," ",SUMIFS(Implea!$H$11:$H$122,Implea!$D$11:$D$122,'Príloha č. 1b'!B37))</f>
        <v>0</v>
      </c>
      <c r="F37" s="312"/>
      <c r="G37" s="312"/>
      <c r="H37" s="243"/>
    </row>
    <row r="38" spans="1:35" ht="17.100000000000001" customHeight="1" x14ac:dyDescent="0.35">
      <c r="A38" s="240">
        <f t="shared" si="0"/>
        <v>11</v>
      </c>
      <c r="B38" s="321">
        <v>3</v>
      </c>
      <c r="C38" s="322"/>
      <c r="D38" s="241">
        <f>IF(ISBLANK(B38)," ",COUNTIFS(Implea!$D$11:$D$122,'Príloha č. 1b'!B38))</f>
        <v>0</v>
      </c>
      <c r="E38" s="242">
        <f>IF(ISBLANK(B38)," ",SUMIFS(Implea!$H$11:$H$122,Implea!$D$11:$D$122,'Príloha č. 1b'!B38))</f>
        <v>0</v>
      </c>
      <c r="F38" s="312"/>
      <c r="G38" s="312"/>
      <c r="H38" s="243"/>
    </row>
    <row r="39" spans="1:35" ht="17.100000000000001" customHeight="1" x14ac:dyDescent="0.35">
      <c r="A39" s="240">
        <f t="shared" si="0"/>
        <v>12</v>
      </c>
      <c r="B39" s="321">
        <v>2.5</v>
      </c>
      <c r="C39" s="322"/>
      <c r="D39" s="241">
        <f>IF(ISBLANK(B39)," ",COUNTIFS(Implea!$D$11:$D$122,'Príloha č. 1b'!B39))</f>
        <v>0</v>
      </c>
      <c r="E39" s="242">
        <f>IF(ISBLANK(B39)," ",SUMIFS(Implea!$H$11:$H$122,Implea!$D$11:$D$122,'Príloha č. 1b'!B39))</f>
        <v>0</v>
      </c>
      <c r="F39" s="312"/>
      <c r="G39" s="312"/>
      <c r="H39" s="243"/>
    </row>
    <row r="40" spans="1:35" ht="17.100000000000001" customHeight="1" x14ac:dyDescent="0.35">
      <c r="A40" s="240">
        <f t="shared" si="0"/>
        <v>13</v>
      </c>
      <c r="B40" s="321">
        <v>2</v>
      </c>
      <c r="C40" s="322"/>
      <c r="D40" s="241">
        <f>IF(ISBLANK(B40)," ",COUNTIFS(Implea!$D$11:$D$122,'Príloha č. 1b'!B40))</f>
        <v>0</v>
      </c>
      <c r="E40" s="242">
        <f>IF(ISBLANK(B40)," ",SUMIFS(Implea!$H$11:$H$122,Implea!$D$11:$D$122,'Príloha č. 1b'!B40))</f>
        <v>0</v>
      </c>
      <c r="F40" s="312"/>
      <c r="G40" s="312"/>
      <c r="H40" s="243"/>
    </row>
    <row r="41" spans="1:35" ht="17.100000000000001" customHeight="1" x14ac:dyDescent="0.35">
      <c r="A41" s="240">
        <f t="shared" si="0"/>
        <v>14</v>
      </c>
      <c r="B41" s="351">
        <v>1.875</v>
      </c>
      <c r="C41" s="352"/>
      <c r="D41" s="241">
        <f>IF(ISBLANK(B41)," ",COUNTIFS(Implea!$D$11:$D$122,'Príloha č. 1b'!B41))</f>
        <v>0</v>
      </c>
      <c r="E41" s="242">
        <f>IF(ISBLANK(B41)," ",SUMIFS(Implea!$H$11:$H$122,Implea!$D$11:$D$122,'Príloha č. 1b'!B41))</f>
        <v>0</v>
      </c>
      <c r="F41" s="312"/>
      <c r="G41" s="312"/>
      <c r="H41" s="243"/>
    </row>
    <row r="42" spans="1:35" ht="17.100000000000001" customHeight="1" x14ac:dyDescent="0.35">
      <c r="A42" s="240">
        <f t="shared" si="0"/>
        <v>15</v>
      </c>
      <c r="B42" s="321">
        <v>1.5</v>
      </c>
      <c r="C42" s="322"/>
      <c r="D42" s="241">
        <f>IF(ISBLANK(B42)," ",COUNTIFS(Implea!$D$11:$D$122,'Príloha č. 1b'!B42))</f>
        <v>0</v>
      </c>
      <c r="E42" s="242">
        <f>IF(ISBLANK(B42)," ",SUMIFS(Implea!$H$11:$H$122,Implea!$D$11:$D$122,'Príloha č. 1b'!B42))</f>
        <v>0</v>
      </c>
      <c r="F42" s="312"/>
      <c r="G42" s="312"/>
      <c r="H42" s="244"/>
    </row>
    <row r="43" spans="1:35" ht="17.100000000000001" customHeight="1" x14ac:dyDescent="0.35">
      <c r="A43" s="240">
        <f t="shared" si="0"/>
        <v>16</v>
      </c>
      <c r="B43" s="321">
        <v>1</v>
      </c>
      <c r="C43" s="322"/>
      <c r="D43" s="241">
        <f>IF(ISBLANK(B43)," ",COUNTIFS(Implea!$D$11:$D$122,'Príloha č. 1b'!B43))</f>
        <v>0</v>
      </c>
      <c r="E43" s="242">
        <f>IF(ISBLANK(B43)," ",SUMIFS(Implea!$H$11:$H$122,Implea!$D$11:$D$122,'Príloha č. 1b'!B43))</f>
        <v>0</v>
      </c>
      <c r="F43" s="312"/>
      <c r="G43" s="312"/>
      <c r="H43" s="244"/>
    </row>
    <row r="44" spans="1:35" ht="17.100000000000001" customHeight="1" thickBot="1" x14ac:dyDescent="0.45">
      <c r="A44" s="245" t="s">
        <v>50</v>
      </c>
      <c r="B44" s="314"/>
      <c r="C44" s="315"/>
      <c r="D44" s="246">
        <f>SUM(D28:D43)</f>
        <v>0</v>
      </c>
      <c r="E44" s="247">
        <f>SUM(E28:E43)</f>
        <v>0</v>
      </c>
      <c r="F44" s="329"/>
      <c r="G44" s="330"/>
      <c r="H44" s="331"/>
    </row>
    <row r="45" spans="1:35" s="220" customFormat="1" ht="17.100000000000001" customHeight="1" x14ac:dyDescent="0.4">
      <c r="A45" s="248" t="s">
        <v>223</v>
      </c>
      <c r="B45" s="249"/>
      <c r="C45" s="249"/>
      <c r="D45" s="262"/>
      <c r="E45" s="250"/>
      <c r="F45" s="262"/>
      <c r="G45" s="262"/>
      <c r="H45" s="262"/>
    </row>
    <row r="46" spans="1:35" s="253" customFormat="1" ht="60.75" customHeight="1" x14ac:dyDescent="0.45">
      <c r="A46" s="310" t="s">
        <v>261</v>
      </c>
      <c r="B46" s="310"/>
      <c r="C46" s="310"/>
      <c r="D46" s="310"/>
      <c r="E46" s="310"/>
      <c r="F46" s="310"/>
      <c r="G46" s="310"/>
      <c r="H46" s="310"/>
      <c r="I46" s="252"/>
      <c r="J46" s="252"/>
      <c r="K46" s="252"/>
      <c r="L46" s="310"/>
      <c r="M46" s="310"/>
      <c r="N46" s="310"/>
      <c r="O46" s="310"/>
      <c r="P46" s="310"/>
      <c r="Q46" s="310"/>
      <c r="R46" s="310"/>
      <c r="S46" s="310"/>
      <c r="T46" s="252"/>
      <c r="U46" s="252"/>
      <c r="V46" s="252"/>
      <c r="W46" s="252"/>
      <c r="X46" s="252"/>
      <c r="Y46" s="252"/>
      <c r="Z46" s="252"/>
      <c r="AA46" s="252"/>
      <c r="AB46" s="252"/>
      <c r="AC46" s="252"/>
      <c r="AD46" s="252"/>
      <c r="AE46" s="252"/>
      <c r="AF46" s="252"/>
      <c r="AG46" s="252"/>
      <c r="AH46" s="252"/>
      <c r="AI46" s="252"/>
    </row>
    <row r="47" spans="1:35" s="253" customFormat="1" ht="6" customHeight="1" x14ac:dyDescent="0.45">
      <c r="A47" s="252"/>
      <c r="B47" s="252"/>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row>
    <row r="48" spans="1:35" s="253" customFormat="1" ht="46.5" customHeight="1" x14ac:dyDescent="0.45">
      <c r="A48" s="310" t="s">
        <v>262</v>
      </c>
      <c r="B48" s="310"/>
      <c r="C48" s="310"/>
      <c r="D48" s="310"/>
      <c r="E48" s="310"/>
      <c r="F48" s="310"/>
      <c r="G48" s="310"/>
      <c r="H48" s="310"/>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row>
    <row r="49" spans="1:35" s="253" customFormat="1" ht="18" customHeight="1" x14ac:dyDescent="0.45">
      <c r="A49" s="251"/>
      <c r="B49" s="251"/>
      <c r="C49" s="251"/>
      <c r="D49" s="251"/>
      <c r="E49" s="251"/>
      <c r="F49" s="251"/>
      <c r="G49" s="251"/>
      <c r="H49" s="251"/>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row>
    <row r="50" spans="1:35" s="253" customFormat="1" ht="31.5" customHeight="1" x14ac:dyDescent="0.45">
      <c r="A50" s="310" t="s">
        <v>263</v>
      </c>
      <c r="B50" s="310"/>
      <c r="C50" s="310"/>
      <c r="D50" s="310"/>
      <c r="E50" s="310"/>
      <c r="F50" s="310"/>
      <c r="G50" s="310"/>
      <c r="H50" s="310"/>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row>
    <row r="51" spans="1:35" s="253" customFormat="1" ht="6" customHeight="1" x14ac:dyDescent="0.45">
      <c r="A51" s="252"/>
      <c r="B51" s="252"/>
      <c r="C51" s="252"/>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row>
    <row r="52" spans="1:35" s="253" customFormat="1" ht="42.4" customHeight="1" x14ac:dyDescent="0.45">
      <c r="A52" s="311" t="s">
        <v>264</v>
      </c>
      <c r="B52" s="311"/>
      <c r="C52" s="311"/>
      <c r="D52" s="311"/>
      <c r="E52" s="311"/>
      <c r="F52" s="311"/>
      <c r="G52" s="311"/>
      <c r="H52" s="311"/>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row>
    <row r="53" spans="1:35" s="253" customFormat="1" ht="6" customHeight="1" x14ac:dyDescent="0.45">
      <c r="A53" s="252"/>
      <c r="B53" s="252"/>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row>
    <row r="54" spans="1:35" s="253" customFormat="1" ht="76.5" customHeight="1" x14ac:dyDescent="0.45">
      <c r="A54" s="311" t="s">
        <v>267</v>
      </c>
      <c r="B54" s="311"/>
      <c r="C54" s="311"/>
      <c r="D54" s="311"/>
      <c r="E54" s="311"/>
      <c r="F54" s="311"/>
      <c r="G54" s="311"/>
      <c r="H54" s="311"/>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row>
    <row r="55" spans="1:35" s="253" customFormat="1" ht="6" customHeight="1" x14ac:dyDescent="0.45">
      <c r="A55" s="252"/>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row>
    <row r="56" spans="1:35" s="253" customFormat="1" ht="57" customHeight="1" x14ac:dyDescent="0.45">
      <c r="A56" s="311" t="s">
        <v>272</v>
      </c>
      <c r="B56" s="311"/>
      <c r="C56" s="311"/>
      <c r="D56" s="311"/>
      <c r="E56" s="311"/>
      <c r="F56" s="311"/>
      <c r="G56" s="311"/>
      <c r="H56" s="311"/>
      <c r="I56" s="252"/>
      <c r="J56" s="252"/>
      <c r="K56" s="252"/>
      <c r="L56" s="252"/>
      <c r="M56" s="252"/>
      <c r="N56" s="252"/>
      <c r="O56" s="252"/>
      <c r="P56" s="252"/>
      <c r="Q56" s="252"/>
      <c r="R56" s="252"/>
      <c r="S56" s="252"/>
      <c r="T56" s="252"/>
      <c r="U56" s="252"/>
      <c r="V56" s="252"/>
      <c r="W56" s="252"/>
      <c r="X56" s="252"/>
      <c r="Y56" s="252"/>
      <c r="Z56" s="252"/>
      <c r="AA56" s="252"/>
      <c r="AB56" s="252"/>
      <c r="AC56" s="252"/>
      <c r="AD56" s="252"/>
      <c r="AE56" s="252"/>
      <c r="AF56" s="252"/>
      <c r="AG56" s="252"/>
      <c r="AH56" s="252"/>
      <c r="AI56" s="252"/>
    </row>
    <row r="57" spans="1:35" s="253" customFormat="1" ht="6" customHeight="1" x14ac:dyDescent="0.45">
      <c r="A57" s="252"/>
      <c r="B57" s="252"/>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2"/>
      <c r="AH57" s="252"/>
      <c r="AI57" s="252"/>
    </row>
    <row r="58" spans="1:35" s="253" customFormat="1" ht="44.85" customHeight="1" x14ac:dyDescent="0.45">
      <c r="A58" s="310" t="s">
        <v>265</v>
      </c>
      <c r="B58" s="310"/>
      <c r="C58" s="310"/>
      <c r="D58" s="310"/>
      <c r="E58" s="310"/>
      <c r="F58" s="310"/>
      <c r="G58" s="310"/>
      <c r="H58" s="310"/>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row>
    <row r="59" spans="1:35" s="253" customFormat="1" ht="6" customHeight="1" x14ac:dyDescent="0.45">
      <c r="A59" s="252"/>
      <c r="B59" s="252"/>
      <c r="C59" s="252"/>
      <c r="D59" s="252"/>
      <c r="E59" s="252"/>
      <c r="F59" s="252"/>
      <c r="G59" s="252"/>
      <c r="H59" s="252"/>
      <c r="I59" s="252"/>
      <c r="J59" s="252"/>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c r="AH59" s="252"/>
      <c r="AI59" s="252"/>
    </row>
    <row r="60" spans="1:35" s="253" customFormat="1" ht="34.5" customHeight="1" x14ac:dyDescent="0.45">
      <c r="A60" s="310" t="s">
        <v>273</v>
      </c>
      <c r="B60" s="310"/>
      <c r="C60" s="310"/>
      <c r="D60" s="310"/>
      <c r="E60" s="310"/>
      <c r="F60" s="310"/>
      <c r="G60" s="310"/>
      <c r="H60" s="310"/>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row>
    <row r="61" spans="1:35" s="253" customFormat="1" ht="6" customHeight="1" x14ac:dyDescent="0.45">
      <c r="A61" s="252"/>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row>
    <row r="62" spans="1:35" s="253" customFormat="1" ht="33" customHeight="1" x14ac:dyDescent="0.45">
      <c r="A62" s="310" t="s">
        <v>266</v>
      </c>
      <c r="B62" s="310"/>
      <c r="C62" s="310"/>
      <c r="D62" s="310"/>
      <c r="E62" s="310"/>
      <c r="F62" s="310"/>
      <c r="G62" s="310"/>
      <c r="H62" s="310"/>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row>
    <row r="63" spans="1:35" s="255" customFormat="1" ht="17.850000000000001" customHeight="1" x14ac:dyDescent="0.35">
      <c r="A63" s="313"/>
      <c r="B63" s="313"/>
      <c r="C63" s="313"/>
      <c r="D63" s="313"/>
      <c r="E63" s="313"/>
      <c r="F63" s="313"/>
      <c r="G63" s="313"/>
      <c r="H63" s="313"/>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row>
    <row r="64" spans="1:35" ht="13.9" x14ac:dyDescent="0.35">
      <c r="A64" s="332" t="s">
        <v>243</v>
      </c>
      <c r="B64" s="333"/>
      <c r="C64" s="333"/>
      <c r="D64" s="333"/>
      <c r="E64" s="333"/>
      <c r="F64" s="333"/>
      <c r="G64" s="333"/>
      <c r="H64" s="334"/>
    </row>
    <row r="65" spans="1:8" ht="15" customHeight="1" x14ac:dyDescent="0.35">
      <c r="A65" s="256">
        <v>1</v>
      </c>
      <c r="B65" s="318" t="s">
        <v>225</v>
      </c>
      <c r="C65" s="319"/>
      <c r="D65" s="319"/>
      <c r="E65" s="319"/>
      <c r="F65" s="319"/>
      <c r="G65" s="319"/>
      <c r="H65" s="320"/>
    </row>
    <row r="66" spans="1:8" x14ac:dyDescent="0.35">
      <c r="A66" s="256">
        <v>2</v>
      </c>
      <c r="B66" s="326" t="s">
        <v>51</v>
      </c>
      <c r="C66" s="327"/>
      <c r="D66" s="327"/>
      <c r="E66" s="327"/>
      <c r="F66" s="327"/>
      <c r="G66" s="327"/>
      <c r="H66" s="328"/>
    </row>
    <row r="67" spans="1:8" x14ac:dyDescent="0.35">
      <c r="A67" s="257">
        <v>3</v>
      </c>
      <c r="B67" s="258" t="s">
        <v>52</v>
      </c>
      <c r="C67" s="259"/>
      <c r="D67" s="259"/>
      <c r="E67" s="259"/>
      <c r="F67" s="259"/>
      <c r="G67" s="259"/>
      <c r="H67" s="260"/>
    </row>
    <row r="68" spans="1:8" ht="5.25" customHeight="1" x14ac:dyDescent="0.35">
      <c r="A68" s="262"/>
      <c r="B68" s="262"/>
      <c r="C68" s="261"/>
      <c r="D68" s="261"/>
      <c r="E68" s="261"/>
      <c r="F68" s="261"/>
      <c r="G68" s="261"/>
      <c r="H68" s="261"/>
    </row>
    <row r="69" spans="1:8" ht="26.25" customHeight="1" x14ac:dyDescent="0.35">
      <c r="A69" s="325" t="s">
        <v>53</v>
      </c>
      <c r="B69" s="325"/>
      <c r="C69" s="325"/>
      <c r="D69" s="325"/>
      <c r="E69" s="325"/>
      <c r="F69" s="325"/>
      <c r="G69" s="325"/>
      <c r="H69" s="325"/>
    </row>
    <row r="70" spans="1:8" ht="12" customHeight="1" x14ac:dyDescent="0.35"/>
    <row r="71" spans="1:8" hidden="1" x14ac:dyDescent="0.35"/>
    <row r="72" spans="1:8" ht="14.25" customHeight="1" x14ac:dyDescent="0.4">
      <c r="A72" s="317" t="s">
        <v>253</v>
      </c>
      <c r="B72" s="317"/>
      <c r="C72" s="317"/>
      <c r="D72" s="317"/>
      <c r="E72" s="263"/>
      <c r="F72" s="263"/>
      <c r="G72" s="263"/>
      <c r="H72" s="263"/>
    </row>
    <row r="73" spans="1:8" ht="14.25" customHeight="1" x14ac:dyDescent="0.35"/>
    <row r="74" spans="1:8" ht="14.25" customHeight="1" x14ac:dyDescent="0.35"/>
    <row r="75" spans="1:8" ht="14.25" customHeight="1" x14ac:dyDescent="0.35"/>
    <row r="76" spans="1:8" ht="14.25" customHeight="1" x14ac:dyDescent="0.35">
      <c r="E76" s="316" t="s">
        <v>254</v>
      </c>
      <c r="F76" s="316"/>
      <c r="G76" s="316"/>
      <c r="H76" s="316"/>
    </row>
    <row r="77" spans="1:8" ht="14.25" customHeight="1" x14ac:dyDescent="0.35">
      <c r="E77" s="316" t="s">
        <v>255</v>
      </c>
      <c r="F77" s="316"/>
      <c r="G77" s="316"/>
      <c r="H77" s="316"/>
    </row>
    <row r="78" spans="1:8" ht="14.25" customHeight="1" x14ac:dyDescent="0.35">
      <c r="E78" s="317" t="s">
        <v>256</v>
      </c>
      <c r="F78" s="317"/>
      <c r="G78" s="317"/>
      <c r="H78" s="317"/>
    </row>
  </sheetData>
  <sheetProtection algorithmName="SHA-512" hashValue="ATiN/SDjXLde+D8sIIyGHKBAyUBt5llSHWyV/8MkrrGnmfV7X1sR6vTTf5QQBR63uG2Cg+W60H/4pxlYggcnOA==" saltValue="iTHscYZowuLpO0tj2f15Uw==" spinCount="100000" sheet="1" objects="1" scenarios="1" selectLockedCells="1"/>
  <mergeCells count="77">
    <mergeCell ref="L22:S22"/>
    <mergeCell ref="L25:N25"/>
    <mergeCell ref="O25:P25"/>
    <mergeCell ref="A25:H25"/>
    <mergeCell ref="A14:D14"/>
    <mergeCell ref="E14:H14"/>
    <mergeCell ref="A15:D15"/>
    <mergeCell ref="E15:H15"/>
    <mergeCell ref="A16:D16"/>
    <mergeCell ref="E16:H16"/>
    <mergeCell ref="A17:D17"/>
    <mergeCell ref="E17:H17"/>
    <mergeCell ref="A18:D18"/>
    <mergeCell ref="E18:H18"/>
    <mergeCell ref="B42:C42"/>
    <mergeCell ref="B43:C43"/>
    <mergeCell ref="F36:G36"/>
    <mergeCell ref="F37:G37"/>
    <mergeCell ref="F38:G38"/>
    <mergeCell ref="F39:G39"/>
    <mergeCell ref="B33:C33"/>
    <mergeCell ref="B34:C34"/>
    <mergeCell ref="B41:C41"/>
    <mergeCell ref="B35:C35"/>
    <mergeCell ref="B36:C36"/>
    <mergeCell ref="B37:C37"/>
    <mergeCell ref="B38:C38"/>
    <mergeCell ref="B39:C39"/>
    <mergeCell ref="B40:C40"/>
    <mergeCell ref="A3:H3"/>
    <mergeCell ref="A22:H22"/>
    <mergeCell ref="A6:H6"/>
    <mergeCell ref="A9:H9"/>
    <mergeCell ref="A13:H13"/>
    <mergeCell ref="A4:H4"/>
    <mergeCell ref="B27:C27"/>
    <mergeCell ref="B28:C28"/>
    <mergeCell ref="F28:G28"/>
    <mergeCell ref="F29:G29"/>
    <mergeCell ref="F30:G30"/>
    <mergeCell ref="B31:C31"/>
    <mergeCell ref="B32:C32"/>
    <mergeCell ref="A20:E20"/>
    <mergeCell ref="A72:D72"/>
    <mergeCell ref="F40:G40"/>
    <mergeCell ref="F41:G41"/>
    <mergeCell ref="F42:G42"/>
    <mergeCell ref="F43:G43"/>
    <mergeCell ref="F20:G20"/>
    <mergeCell ref="A69:H69"/>
    <mergeCell ref="B66:H66"/>
    <mergeCell ref="F44:H44"/>
    <mergeCell ref="A64:H64"/>
    <mergeCell ref="B29:C29"/>
    <mergeCell ref="B30:C30"/>
    <mergeCell ref="F27:H27"/>
    <mergeCell ref="A63:H63"/>
    <mergeCell ref="B44:C44"/>
    <mergeCell ref="E76:H76"/>
    <mergeCell ref="E77:H77"/>
    <mergeCell ref="E78:H78"/>
    <mergeCell ref="B65:H65"/>
    <mergeCell ref="A58:H58"/>
    <mergeCell ref="A60:H60"/>
    <mergeCell ref="A62:H62"/>
    <mergeCell ref="F31:G31"/>
    <mergeCell ref="F32:G32"/>
    <mergeCell ref="F33:G33"/>
    <mergeCell ref="F34:G34"/>
    <mergeCell ref="F35:G35"/>
    <mergeCell ref="L46:S46"/>
    <mergeCell ref="A52:H52"/>
    <mergeCell ref="A54:H54"/>
    <mergeCell ref="A56:H56"/>
    <mergeCell ref="A46:H46"/>
    <mergeCell ref="A48:H48"/>
    <mergeCell ref="A50:H50"/>
  </mergeCells>
  <printOptions horizontalCentered="1"/>
  <pageMargins left="0.31496062992125984" right="0.31496062992125984" top="0.9055118110236221" bottom="0.78740157480314965" header="0.39370078740157483" footer="0.39370078740157483"/>
  <pageSetup paperSize="9" scale="80" orientation="portrait" verticalDpi="0" r:id="rId1"/>
  <headerFooter differentFirst="1">
    <oddHeader xml:space="preserve">&amp;R
</oddHeader>
    <oddFooter xml:space="preserve">&amp;C&amp;"Arial,Normálne"&amp;10&amp;K01+024NP TOS sa realizuje vďaka podpore z Európskeho sociálneho fondu 
v rámci Operačného programu Ľudské zdroje.
www.esf.gov.sk     www.employment.gov.sk      www.implea.gov.sk </oddFooter>
    <firstHeader>&amp;C&amp;G</firstHeader>
    <firstFooter xml:space="preserve">&amp;CNP TOS sa realizuje vďaka podpore z Európskeho sociálneho fondu 
v rámci Operačného programu Ľudské zdroje.
www.esf.gov.sk     www.employment.gov.sk      www.implea.gov.sk </first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pomocné!$AD$3:$AD$11</xm:f>
          </x14:formula1>
          <xm:sqref>O25:P25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6"/>
  <sheetViews>
    <sheetView zoomScale="85" zoomScaleNormal="85" workbookViewId="0">
      <selection activeCell="M18" sqref="M18"/>
    </sheetView>
  </sheetViews>
  <sheetFormatPr defaultColWidth="9.1328125" defaultRowHeight="14.25" x14ac:dyDescent="0.45"/>
  <cols>
    <col min="1" max="1" width="7.1328125" style="3" customWidth="1"/>
    <col min="2" max="2" width="30" style="182" customWidth="1"/>
    <col min="3" max="3" width="14.265625" style="183" customWidth="1"/>
    <col min="4" max="4" width="13" style="182" customWidth="1"/>
    <col min="5" max="5" width="13.265625" style="9" customWidth="1"/>
    <col min="6" max="6" width="15.265625" style="182" customWidth="1"/>
    <col min="7" max="7" width="12.86328125" style="184" customWidth="1"/>
    <col min="8" max="8" width="17" style="184" customWidth="1"/>
    <col min="9" max="9" width="24.73046875" style="184" customWidth="1"/>
    <col min="10" max="10" width="17" style="9" customWidth="1"/>
    <col min="13" max="13" width="18.3984375" customWidth="1"/>
    <col min="14" max="14" width="19.265625" customWidth="1"/>
    <col min="15" max="16" width="9.1328125" style="8"/>
  </cols>
  <sheetData>
    <row r="1" spans="1:21" s="3" customFormat="1" ht="17.100000000000001" customHeight="1" x14ac:dyDescent="0.35">
      <c r="A1" s="129" t="s">
        <v>29</v>
      </c>
      <c r="C1" s="133"/>
      <c r="E1" s="1"/>
      <c r="F1" s="1"/>
      <c r="G1" s="1"/>
      <c r="H1" s="1"/>
      <c r="I1" s="1"/>
      <c r="J1" s="1"/>
      <c r="K1" s="1"/>
      <c r="L1" s="1"/>
      <c r="M1" s="1"/>
      <c r="N1" s="1"/>
      <c r="O1" s="2"/>
      <c r="P1" s="2"/>
      <c r="Q1" s="1"/>
      <c r="R1" s="1"/>
      <c r="S1" s="1"/>
      <c r="T1" s="1"/>
      <c r="U1" s="1"/>
    </row>
    <row r="2" spans="1:21" s="3" customFormat="1" ht="17.100000000000001" customHeight="1" x14ac:dyDescent="0.35">
      <c r="A2" s="129"/>
      <c r="C2" s="133"/>
      <c r="E2" s="1"/>
      <c r="F2" s="1"/>
      <c r="G2" s="1"/>
      <c r="H2" s="1"/>
      <c r="I2" s="1"/>
      <c r="J2" s="1"/>
      <c r="K2" s="1"/>
      <c r="L2" s="1"/>
      <c r="M2" s="1"/>
      <c r="N2" s="1"/>
      <c r="O2" s="2"/>
      <c r="P2" s="2"/>
      <c r="Q2" s="1"/>
      <c r="R2" s="1"/>
      <c r="S2" s="1"/>
      <c r="T2" s="1"/>
      <c r="U2" s="1"/>
    </row>
    <row r="3" spans="1:21" s="3" customFormat="1" ht="17.100000000000001" customHeight="1" x14ac:dyDescent="0.35">
      <c r="A3" s="129" t="s">
        <v>13</v>
      </c>
      <c r="B3" s="130"/>
      <c r="C3" s="132"/>
      <c r="E3" s="381">
        <f>'Príloha č. 2'!$C$6</f>
        <v>0</v>
      </c>
      <c r="F3" s="382"/>
      <c r="G3" s="383"/>
      <c r="H3" s="1"/>
      <c r="I3" s="1"/>
      <c r="J3" s="1"/>
      <c r="K3" s="1"/>
    </row>
    <row r="4" spans="1:21" s="3" customFormat="1" ht="5.0999999999999996" customHeight="1" x14ac:dyDescent="0.35">
      <c r="C4" s="133"/>
      <c r="K4" s="1"/>
    </row>
    <row r="5" spans="1:21" s="5" customFormat="1" ht="17.100000000000001" customHeight="1" x14ac:dyDescent="0.4">
      <c r="A5" s="129" t="s">
        <v>30</v>
      </c>
      <c r="B5" s="130"/>
      <c r="C5" s="132"/>
      <c r="D5" s="3"/>
      <c r="E5" s="131" t="s">
        <v>10</v>
      </c>
      <c r="F5" s="29">
        <f>'Príloha č. 2'!C8</f>
        <v>0</v>
      </c>
      <c r="G5" s="131" t="s">
        <v>11</v>
      </c>
      <c r="H5" s="29">
        <v>2023</v>
      </c>
      <c r="I5" s="131" t="s">
        <v>41</v>
      </c>
      <c r="J5" s="30" t="str">
        <f>IF(F5=0,"",VLOOKUP(F5,pomocné!E:I,3,0))</f>
        <v/>
      </c>
      <c r="K5" s="4"/>
    </row>
    <row r="6" spans="1:21" s="5" customFormat="1" ht="17.100000000000001" customHeight="1" x14ac:dyDescent="0.4">
      <c r="A6" s="129"/>
      <c r="B6" s="130"/>
      <c r="C6" s="132"/>
      <c r="D6" s="3"/>
      <c r="E6" s="131"/>
      <c r="F6" s="132"/>
      <c r="G6" s="131"/>
      <c r="H6" s="132"/>
      <c r="I6" s="131"/>
      <c r="J6" s="133"/>
      <c r="K6" s="4"/>
    </row>
    <row r="7" spans="1:21" s="5" customFormat="1" ht="17.100000000000001" customHeight="1" x14ac:dyDescent="0.4">
      <c r="A7" s="129"/>
      <c r="B7" s="130"/>
      <c r="C7" s="132"/>
      <c r="D7" s="3"/>
      <c r="E7" s="4" t="s">
        <v>102</v>
      </c>
      <c r="F7" s="4"/>
      <c r="G7" s="4"/>
      <c r="H7" s="31" t="str">
        <f>'Príloha č. 2'!O8</f>
        <v xml:space="preserve"> </v>
      </c>
      <c r="I7" s="131"/>
      <c r="J7" s="131"/>
      <c r="K7" s="4"/>
    </row>
    <row r="8" spans="1:21" s="5" customFormat="1" ht="17.100000000000001" customHeight="1" x14ac:dyDescent="0.4">
      <c r="A8" s="129"/>
      <c r="B8" s="130"/>
      <c r="C8" s="132"/>
      <c r="D8" s="3"/>
      <c r="E8" s="131"/>
      <c r="F8" s="134"/>
      <c r="G8" s="131"/>
      <c r="H8" s="131"/>
      <c r="I8" s="131"/>
      <c r="J8" s="9"/>
    </row>
    <row r="9" spans="1:21" s="3" customFormat="1" ht="17.100000000000001" customHeight="1" x14ac:dyDescent="0.35">
      <c r="C9" s="133"/>
      <c r="O9" s="6"/>
    </row>
    <row r="10" spans="1:21" ht="92.25" customHeight="1" x14ac:dyDescent="0.45">
      <c r="A10" s="185" t="s">
        <v>61</v>
      </c>
      <c r="B10" s="185" t="s">
        <v>60</v>
      </c>
      <c r="C10" s="186" t="s">
        <v>213</v>
      </c>
      <c r="D10" s="185" t="s">
        <v>74</v>
      </c>
      <c r="E10" s="185" t="s">
        <v>64</v>
      </c>
      <c r="F10" s="185" t="s">
        <v>58</v>
      </c>
      <c r="G10" s="185" t="s">
        <v>226</v>
      </c>
      <c r="H10" s="185" t="s">
        <v>59</v>
      </c>
      <c r="I10" s="386" t="s">
        <v>62</v>
      </c>
      <c r="J10" s="387"/>
      <c r="M10" s="10"/>
      <c r="O10"/>
    </row>
    <row r="11" spans="1:21" ht="17.100000000000001" customHeight="1" x14ac:dyDescent="0.45">
      <c r="A11" s="32">
        <v>1</v>
      </c>
      <c r="B11" s="33" t="str">
        <f>IF(VLOOKUP(A11,'Príloha č. 2'!$A$13:$O$1441,2,0)=0,"",VLOOKUP(A11,'Príloha č. 2'!$A$13:$O$1441,2,0))</f>
        <v/>
      </c>
      <c r="C11" s="170" t="str">
        <f>IF((VLOOKUP(A11,'Príloha č. 2'!$A$13:$O$1441,5,0))="Bratislavský","VRR",IF(VLOOKUP(A11,'Príloha č. 2'!$A$13:$O$1441,5,0)=0," ","MRR"))</f>
        <v xml:space="preserve"> </v>
      </c>
      <c r="D11" s="33" t="str">
        <f>IF(VLOOKUP(A11,'Príloha č. 2'!$A$13:$O$1441,3,0)=0,"",VLOOKUP(A11,'Príloha č. 2'!$A$13:$O$1441,3,0))</f>
        <v/>
      </c>
      <c r="E11" s="33" t="str">
        <f t="shared" ref="E11:E42" si="0">IF(SUM(D11)=0," ",SUM(D11*$J$5))</f>
        <v xml:space="preserve"> </v>
      </c>
      <c r="F11" s="33" t="str">
        <f>VLOOKUP(A11,'Príloha č. 2'!$A$13:$O$1441,13,0)</f>
        <v xml:space="preserve"> </v>
      </c>
      <c r="G11" s="33" t="str">
        <f>IF(VLOOKUP(A11,'Príloha č. 2'!$A$13:$O$1441,14,0)=0," ",VLOOKUP(A11,'Príloha č. 2'!$A$13:$O$1441,14,0))</f>
        <v xml:space="preserve"> </v>
      </c>
      <c r="H11" s="33" t="str">
        <f>VLOOKUP(A11,'Príloha č. 2'!$A$13:$O$1441,15,0)</f>
        <v xml:space="preserve"> </v>
      </c>
      <c r="I11" s="388"/>
      <c r="J11" s="389"/>
      <c r="O11"/>
    </row>
    <row r="12" spans="1:21" ht="17.100000000000001" customHeight="1" x14ac:dyDescent="0.45">
      <c r="A12" s="32">
        <v>2</v>
      </c>
      <c r="B12" s="33" t="str">
        <f>IF(VLOOKUP(A12,'Príloha č. 2'!$A$13:$O$1441,2,0)=0,"",VLOOKUP(A12,'Príloha č. 2'!$A$13:$O$1441,2,0))</f>
        <v/>
      </c>
      <c r="C12" s="170" t="str">
        <f>IF((VLOOKUP(A12,'Príloha č. 2'!$A$13:$O$1441,5,0))="Bratislavský","VRR",IF(VLOOKUP(A12,'Príloha č. 2'!$A$13:$O$1441,5,0)=0," ","MRR"))</f>
        <v xml:space="preserve"> </v>
      </c>
      <c r="D12" s="33" t="str">
        <f>IF(VLOOKUP(A12,'Príloha č. 2'!$A$13:$O$1441,3,0)=0,"",VLOOKUP(A12,'Príloha č. 2'!$A$13:$O$1441,3,0))</f>
        <v/>
      </c>
      <c r="E12" s="33" t="str">
        <f t="shared" si="0"/>
        <v xml:space="preserve"> </v>
      </c>
      <c r="F12" s="33" t="str">
        <f>VLOOKUP(A12,'Príloha č. 2'!$A$13:$O$1441,13,0)</f>
        <v xml:space="preserve"> </v>
      </c>
      <c r="G12" s="33" t="str">
        <f>IF(VLOOKUP(A12,'Príloha č. 2'!$A$13:$O$1441,14,0)=0," ",VLOOKUP(A12,'Príloha č. 2'!$A$13:$O$1441,14,0))</f>
        <v xml:space="preserve"> </v>
      </c>
      <c r="H12" s="33" t="str">
        <f>VLOOKUP(A12,'Príloha č. 2'!$A$13:$O$1441,15,0)</f>
        <v xml:space="preserve"> </v>
      </c>
      <c r="I12" s="384"/>
      <c r="J12" s="385"/>
      <c r="O12"/>
    </row>
    <row r="13" spans="1:21" ht="17.100000000000001" customHeight="1" x14ac:dyDescent="0.45">
      <c r="A13" s="32">
        <v>3</v>
      </c>
      <c r="B13" s="33" t="str">
        <f>IF(VLOOKUP(A13,'Príloha č. 2'!$A$13:$O$1441,2,0)=0,"",VLOOKUP(A13,'Príloha č. 2'!$A$13:$O$1441,2,0))</f>
        <v/>
      </c>
      <c r="C13" s="170" t="str">
        <f>IF((VLOOKUP(A13,'Príloha č. 2'!$A$13:$O$1441,5,0))="Bratislavský","VRR",IF(VLOOKUP(A13,'Príloha č. 2'!$A$13:$O$1441,5,0)=0," ","MRR"))</f>
        <v xml:space="preserve"> </v>
      </c>
      <c r="D13" s="33" t="str">
        <f>IF(VLOOKUP(A13,'Príloha č. 2'!$A$13:$O$1441,3,0)=0,"",VLOOKUP(A13,'Príloha č. 2'!$A$13:$O$1441,3,0))</f>
        <v/>
      </c>
      <c r="E13" s="33" t="str">
        <f t="shared" si="0"/>
        <v xml:space="preserve"> </v>
      </c>
      <c r="F13" s="33" t="str">
        <f>VLOOKUP(A13,'Príloha č. 2'!$A$13:$O$1441,13,0)</f>
        <v xml:space="preserve"> </v>
      </c>
      <c r="G13" s="33" t="str">
        <f>IF(VLOOKUP(A13,'Príloha č. 2'!$A$13:$O$1441,14,0)=0," ",VLOOKUP(A13,'Príloha č. 2'!$A$13:$O$1441,14,0))</f>
        <v xml:space="preserve"> </v>
      </c>
      <c r="H13" s="33" t="str">
        <f>VLOOKUP(A13,'Príloha č. 2'!$A$13:$O$1441,15,0)</f>
        <v xml:space="preserve"> </v>
      </c>
      <c r="I13" s="384"/>
      <c r="J13" s="385"/>
      <c r="O13"/>
    </row>
    <row r="14" spans="1:21" ht="17.100000000000001" customHeight="1" x14ac:dyDescent="0.45">
      <c r="A14" s="32">
        <v>4</v>
      </c>
      <c r="B14" s="33" t="str">
        <f>IF(VLOOKUP(A14,'Príloha č. 2'!$A$13:$O$1441,2,0)=0,"",VLOOKUP(A14,'Príloha č. 2'!$A$13:$O$1441,2,0))</f>
        <v/>
      </c>
      <c r="C14" s="170" t="str">
        <f>IF((VLOOKUP(A14,'Príloha č. 2'!$A$13:$O$1441,5,0))="Bratislavský","VRR",IF(VLOOKUP(A14,'Príloha č. 2'!$A$13:$O$1441,5,0)=0," ","MRR"))</f>
        <v xml:space="preserve"> </v>
      </c>
      <c r="D14" s="33" t="str">
        <f>IF(VLOOKUP(A14,'Príloha č. 2'!$A$13:$O$1441,3,0)=0,"",VLOOKUP(A14,'Príloha č. 2'!$A$13:$O$1441,3,0))</f>
        <v/>
      </c>
      <c r="E14" s="33" t="str">
        <f t="shared" si="0"/>
        <v xml:space="preserve"> </v>
      </c>
      <c r="F14" s="33" t="str">
        <f>VLOOKUP(A14,'Príloha č. 2'!$A$13:$O$1441,13,0)</f>
        <v xml:space="preserve"> </v>
      </c>
      <c r="G14" s="33" t="str">
        <f>IF(VLOOKUP(A14,'Príloha č. 2'!$A$13:$O$1441,14,0)=0," ",VLOOKUP(A14,'Príloha č. 2'!$A$13:$O$1441,14,0))</f>
        <v xml:space="preserve"> </v>
      </c>
      <c r="H14" s="33" t="str">
        <f>VLOOKUP(A14,'Príloha č. 2'!$A$13:$O$1441,15,0)</f>
        <v xml:space="preserve"> </v>
      </c>
      <c r="I14" s="384"/>
      <c r="J14" s="385"/>
      <c r="O14"/>
    </row>
    <row r="15" spans="1:21" ht="17.100000000000001" customHeight="1" x14ac:dyDescent="0.45">
      <c r="A15" s="32">
        <v>5</v>
      </c>
      <c r="B15" s="33" t="str">
        <f>IF(VLOOKUP(A15,'Príloha č. 2'!$A$13:$O$1441,2,0)=0,"",VLOOKUP(A15,'Príloha č. 2'!$A$13:$O$1441,2,0))</f>
        <v/>
      </c>
      <c r="C15" s="170" t="str">
        <f>IF((VLOOKUP(A15,'Príloha č. 2'!$A$13:$O$1441,5,0))="Bratislavský","VRR",IF(VLOOKUP(A15,'Príloha č. 2'!$A$13:$O$1441,5,0)=0," ","MRR"))</f>
        <v xml:space="preserve"> </v>
      </c>
      <c r="D15" s="33" t="str">
        <f>IF(VLOOKUP(A15,'Príloha č. 2'!$A$13:$O$1441,3,0)=0,"",VLOOKUP(A15,'Príloha č. 2'!$A$13:$O$1441,3,0))</f>
        <v/>
      </c>
      <c r="E15" s="33" t="str">
        <f t="shared" si="0"/>
        <v xml:space="preserve"> </v>
      </c>
      <c r="F15" s="33" t="str">
        <f>VLOOKUP(A15,'Príloha č. 2'!$A$13:$O$1441,13,0)</f>
        <v xml:space="preserve"> </v>
      </c>
      <c r="G15" s="33" t="str">
        <f>IF(VLOOKUP(A15,'Príloha č. 2'!$A$13:$O$1441,14,0)=0," ",VLOOKUP(A15,'Príloha č. 2'!$A$13:$O$1441,14,0))</f>
        <v xml:space="preserve"> </v>
      </c>
      <c r="H15" s="33" t="str">
        <f>VLOOKUP(A15,'Príloha č. 2'!$A$13:$O$1441,15,0)</f>
        <v xml:space="preserve"> </v>
      </c>
      <c r="I15" s="384"/>
      <c r="J15" s="385"/>
      <c r="O15"/>
    </row>
    <row r="16" spans="1:21" ht="17.100000000000001" customHeight="1" x14ac:dyDescent="0.45">
      <c r="A16" s="32">
        <v>6</v>
      </c>
      <c r="B16" s="33" t="str">
        <f>IF(VLOOKUP(A16,'Príloha č. 2'!$A$13:$O$1441,2,0)=0,"",VLOOKUP(A16,'Príloha č. 2'!$A$13:$O$1441,2,0))</f>
        <v/>
      </c>
      <c r="C16" s="170" t="str">
        <f>IF((VLOOKUP(A16,'Príloha č. 2'!$A$13:$O$1441,5,0))="Bratislavský","VRR",IF(VLOOKUP(A16,'Príloha č. 2'!$A$13:$O$1441,5,0)=0," ","MRR"))</f>
        <v xml:space="preserve"> </v>
      </c>
      <c r="D16" s="33" t="str">
        <f>IF(VLOOKUP(A16,'Príloha č. 2'!$A$13:$O$1441,3,0)=0,"",VLOOKUP(A16,'Príloha č. 2'!$A$13:$O$1441,3,0))</f>
        <v/>
      </c>
      <c r="E16" s="33" t="str">
        <f t="shared" si="0"/>
        <v xml:space="preserve"> </v>
      </c>
      <c r="F16" s="33" t="str">
        <f>VLOOKUP(A16,'Príloha č. 2'!$A$13:$O$1441,13,0)</f>
        <v xml:space="preserve"> </v>
      </c>
      <c r="G16" s="33" t="str">
        <f>IF(VLOOKUP(A16,'Príloha č. 2'!$A$13:$O$1441,14,0)=0," ",VLOOKUP(A16,'Príloha č. 2'!$A$13:$O$1441,14,0))</f>
        <v xml:space="preserve"> </v>
      </c>
      <c r="H16" s="33" t="str">
        <f>VLOOKUP(A16,'Príloha č. 2'!$A$13:$O$1441,15,0)</f>
        <v xml:space="preserve"> </v>
      </c>
      <c r="I16" s="384"/>
      <c r="J16" s="385"/>
      <c r="O16"/>
    </row>
    <row r="17" spans="1:15" ht="17.100000000000001" customHeight="1" x14ac:dyDescent="0.45">
      <c r="A17" s="32">
        <v>7</v>
      </c>
      <c r="B17" s="33" t="str">
        <f>IF(VLOOKUP(A17,'Príloha č. 2'!$A$13:$O$1441,2,0)=0,"",VLOOKUP(A17,'Príloha č. 2'!$A$13:$O$1441,2,0))</f>
        <v/>
      </c>
      <c r="C17" s="170" t="str">
        <f>IF((VLOOKUP(A17,'Príloha č. 2'!$A$13:$O$1441,5,0))="Bratislavský","VRR",IF(VLOOKUP(A17,'Príloha č. 2'!$A$13:$O$1441,5,0)=0," ","MRR"))</f>
        <v xml:space="preserve"> </v>
      </c>
      <c r="D17" s="33" t="str">
        <f>IF(VLOOKUP(A17,'Príloha č. 2'!$A$13:$O$1441,3,0)=0,"",VLOOKUP(A17,'Príloha č. 2'!$A$13:$O$1441,3,0))</f>
        <v/>
      </c>
      <c r="E17" s="33" t="str">
        <f t="shared" si="0"/>
        <v xml:space="preserve"> </v>
      </c>
      <c r="F17" s="33" t="str">
        <f>VLOOKUP(A17,'Príloha č. 2'!$A$13:$O$1441,13,0)</f>
        <v xml:space="preserve"> </v>
      </c>
      <c r="G17" s="33" t="str">
        <f>IF(VLOOKUP(A17,'Príloha č. 2'!$A$13:$O$1441,14,0)=0," ",VLOOKUP(A17,'Príloha č. 2'!$A$13:$O$1441,14,0))</f>
        <v xml:space="preserve"> </v>
      </c>
      <c r="H17" s="33" t="str">
        <f>VLOOKUP(A17,'Príloha č. 2'!$A$13:$O$1441,15,0)</f>
        <v xml:space="preserve"> </v>
      </c>
      <c r="I17" s="384"/>
      <c r="J17" s="385"/>
      <c r="O17"/>
    </row>
    <row r="18" spans="1:15" ht="17.100000000000001" customHeight="1" x14ac:dyDescent="0.45">
      <c r="A18" s="32">
        <v>8</v>
      </c>
      <c r="B18" s="33" t="str">
        <f>IF(VLOOKUP(A18,'Príloha č. 2'!$A$13:$O$1441,2,0)=0,"",VLOOKUP(A18,'Príloha č. 2'!$A$13:$O$1441,2,0))</f>
        <v/>
      </c>
      <c r="C18" s="170" t="str">
        <f>IF((VLOOKUP(A18,'Príloha č. 2'!$A$13:$O$1441,5,0))="Bratislavský","VRR",IF(VLOOKUP(A18,'Príloha č. 2'!$A$13:$O$1441,5,0)=0," ","MRR"))</f>
        <v xml:space="preserve"> </v>
      </c>
      <c r="D18" s="33" t="str">
        <f>IF(VLOOKUP(A18,'Príloha č. 2'!$A$13:$O$1441,3,0)=0,"",VLOOKUP(A18,'Príloha č. 2'!$A$13:$O$1441,3,0))</f>
        <v/>
      </c>
      <c r="E18" s="33" t="str">
        <f t="shared" si="0"/>
        <v xml:space="preserve"> </v>
      </c>
      <c r="F18" s="33" t="str">
        <f>VLOOKUP(A18,'Príloha č. 2'!$A$13:$O$1441,13,0)</f>
        <v xml:space="preserve"> </v>
      </c>
      <c r="G18" s="33" t="str">
        <f>IF(VLOOKUP(A18,'Príloha č. 2'!$A$13:$O$1441,14,0)=0," ",VLOOKUP(A18,'Príloha č. 2'!$A$13:$O$1441,14,0))</f>
        <v xml:space="preserve"> </v>
      </c>
      <c r="H18" s="33" t="str">
        <f>VLOOKUP(A18,'Príloha č. 2'!$A$13:$O$1441,15,0)</f>
        <v xml:space="preserve"> </v>
      </c>
      <c r="I18" s="384"/>
      <c r="J18" s="385"/>
    </row>
    <row r="19" spans="1:15" ht="17.100000000000001" customHeight="1" x14ac:dyDescent="0.45">
      <c r="A19" s="32">
        <v>9</v>
      </c>
      <c r="B19" s="33" t="str">
        <f>IF(VLOOKUP(A19,'Príloha č. 2'!$A$13:$O$1441,2,0)=0,"",VLOOKUP(A19,'Príloha č. 2'!$A$13:$O$1441,2,0))</f>
        <v/>
      </c>
      <c r="C19" s="170" t="str">
        <f>IF((VLOOKUP(A19,'Príloha č. 2'!$A$13:$O$1441,5,0))="Bratislavský","VRR",IF(VLOOKUP(A19,'Príloha č. 2'!$A$13:$O$1441,5,0)=0," ","MRR"))</f>
        <v xml:space="preserve"> </v>
      </c>
      <c r="D19" s="33" t="str">
        <f>IF(VLOOKUP(A19,'Príloha č. 2'!$A$13:$O$1441,3,0)=0,"",VLOOKUP(A19,'Príloha č. 2'!$A$13:$O$1441,3,0))</f>
        <v/>
      </c>
      <c r="E19" s="33" t="str">
        <f t="shared" si="0"/>
        <v xml:space="preserve"> </v>
      </c>
      <c r="F19" s="33" t="str">
        <f>VLOOKUP(A19,'Príloha č. 2'!$A$13:$O$1441,13,0)</f>
        <v xml:space="preserve"> </v>
      </c>
      <c r="G19" s="33" t="str">
        <f>IF(VLOOKUP(A19,'Príloha č. 2'!$A$13:$O$1441,14,0)=0," ",VLOOKUP(A19,'Príloha č. 2'!$A$13:$O$1441,14,0))</f>
        <v xml:space="preserve"> </v>
      </c>
      <c r="H19" s="33" t="str">
        <f>VLOOKUP(A19,'Príloha č. 2'!$A$13:$O$1441,15,0)</f>
        <v xml:space="preserve"> </v>
      </c>
      <c r="I19" s="384"/>
      <c r="J19" s="385"/>
    </row>
    <row r="20" spans="1:15" ht="17.100000000000001" customHeight="1" x14ac:dyDescent="0.45">
      <c r="A20" s="32">
        <v>10</v>
      </c>
      <c r="B20" s="33" t="str">
        <f>IF(VLOOKUP(A20,'Príloha č. 2'!$A$13:$O$1441,2,0)=0,"",VLOOKUP(A20,'Príloha č. 2'!$A$13:$O$1441,2,0))</f>
        <v/>
      </c>
      <c r="C20" s="170" t="str">
        <f>IF((VLOOKUP(A20,'Príloha č. 2'!$A$13:$O$1441,5,0))="Bratislavský","VRR",IF(VLOOKUP(A20,'Príloha č. 2'!$A$13:$O$1441,5,0)=0," ","MRR"))</f>
        <v xml:space="preserve"> </v>
      </c>
      <c r="D20" s="33" t="str">
        <f>IF(VLOOKUP(A20,'Príloha č. 2'!$A$13:$O$1441,3,0)=0,"",VLOOKUP(A20,'Príloha č. 2'!$A$13:$O$1441,3,0))</f>
        <v/>
      </c>
      <c r="E20" s="33" t="str">
        <f t="shared" si="0"/>
        <v xml:space="preserve"> </v>
      </c>
      <c r="F20" s="33" t="str">
        <f>VLOOKUP(A20,'Príloha č. 2'!$A$13:$O$1441,13,0)</f>
        <v xml:space="preserve"> </v>
      </c>
      <c r="G20" s="33" t="str">
        <f>IF(VLOOKUP(A20,'Príloha č. 2'!$A$13:$O$1441,14,0)=0," ",VLOOKUP(A20,'Príloha č. 2'!$A$13:$O$1441,14,0))</f>
        <v xml:space="preserve"> </v>
      </c>
      <c r="H20" s="33" t="str">
        <f>VLOOKUP(A20,'Príloha č. 2'!$A$13:$O$1441,15,0)</f>
        <v xml:space="preserve"> </v>
      </c>
      <c r="I20" s="384"/>
      <c r="J20" s="385"/>
    </row>
    <row r="21" spans="1:15" s="3" customFormat="1" ht="17.100000000000001" customHeight="1" x14ac:dyDescent="0.35">
      <c r="A21" s="32">
        <v>11</v>
      </c>
      <c r="B21" s="33" t="str">
        <f>IF(VLOOKUP(A21,'Príloha č. 2'!$A$13:$O$1441,2,0)=0,"",VLOOKUP(A21,'Príloha č. 2'!$A$13:$O$1441,2,0))</f>
        <v/>
      </c>
      <c r="C21" s="170" t="str">
        <f>IF((VLOOKUP(A21,'Príloha č. 2'!$A$13:$O$1441,5,0))="Bratislavský","VRR",IF(VLOOKUP(A21,'Príloha č. 2'!$A$13:$O$1441,5,0)=0," ","MRR"))</f>
        <v xml:space="preserve"> </v>
      </c>
      <c r="D21" s="33" t="str">
        <f>IF(VLOOKUP(A21,'Príloha č. 2'!$A$13:$O$1441,3,0)=0,"",VLOOKUP(A21,'Príloha č. 2'!$A$13:$O$1441,3,0))</f>
        <v/>
      </c>
      <c r="E21" s="33" t="str">
        <f t="shared" si="0"/>
        <v xml:space="preserve"> </v>
      </c>
      <c r="F21" s="33" t="str">
        <f>VLOOKUP(A21,'Príloha č. 2'!$A$13:$O$1441,13,0)</f>
        <v xml:space="preserve"> </v>
      </c>
      <c r="G21" s="33" t="str">
        <f>IF(VLOOKUP(A21,'Príloha č. 2'!$A$13:$O$1441,14,0)=0," ",VLOOKUP(A21,'Príloha č. 2'!$A$13:$O$1441,14,0))</f>
        <v xml:space="preserve"> </v>
      </c>
      <c r="H21" s="33" t="str">
        <f>VLOOKUP(A21,'Príloha č. 2'!$A$13:$O$1441,15,0)</f>
        <v xml:space="preserve"> </v>
      </c>
      <c r="I21" s="384"/>
      <c r="J21" s="385"/>
    </row>
    <row r="22" spans="1:15" ht="17.100000000000001" customHeight="1" x14ac:dyDescent="0.45">
      <c r="A22" s="32">
        <v>12</v>
      </c>
      <c r="B22" s="33" t="str">
        <f>IF(VLOOKUP(A22,'Príloha č. 2'!$A$13:$O$1441,2,0)=0,"",VLOOKUP(A22,'Príloha č. 2'!$A$13:$O$1441,2,0))</f>
        <v/>
      </c>
      <c r="C22" s="170" t="str">
        <f>IF((VLOOKUP(A22,'Príloha č. 2'!$A$13:$O$1441,5,0))="Bratislavský","VRR",IF(VLOOKUP(A22,'Príloha č. 2'!$A$13:$O$1441,5,0)=0," ","MRR"))</f>
        <v xml:space="preserve"> </v>
      </c>
      <c r="D22" s="33" t="str">
        <f>IF(VLOOKUP(A22,'Príloha č. 2'!$A$13:$O$1441,3,0)=0,"",VLOOKUP(A22,'Príloha č. 2'!$A$13:$O$1441,3,0))</f>
        <v/>
      </c>
      <c r="E22" s="33" t="str">
        <f t="shared" si="0"/>
        <v xml:space="preserve"> </v>
      </c>
      <c r="F22" s="33" t="str">
        <f>VLOOKUP(A22,'Príloha č. 2'!$A$13:$O$1441,13,0)</f>
        <v xml:space="preserve"> </v>
      </c>
      <c r="G22" s="33" t="str">
        <f>IF(VLOOKUP(A22,'Príloha č. 2'!$A$13:$O$1441,14,0)=0," ",VLOOKUP(A22,'Príloha č. 2'!$A$13:$O$1441,14,0))</f>
        <v xml:space="preserve"> </v>
      </c>
      <c r="H22" s="33" t="str">
        <f>VLOOKUP(A22,'Príloha č. 2'!$A$13:$O$1441,15,0)</f>
        <v xml:space="preserve"> </v>
      </c>
      <c r="I22" s="384"/>
      <c r="J22" s="385"/>
    </row>
    <row r="23" spans="1:15" ht="17.100000000000001" customHeight="1" x14ac:dyDescent="0.45">
      <c r="A23" s="32">
        <v>13</v>
      </c>
      <c r="B23" s="33" t="str">
        <f>IF(VLOOKUP(A23,'Príloha č. 2'!$A$13:$O$1441,2,0)=0,"",VLOOKUP(A23,'Príloha č. 2'!$A$13:$O$1441,2,0))</f>
        <v/>
      </c>
      <c r="C23" s="170" t="str">
        <f>IF((VLOOKUP(A23,'Príloha č. 2'!$A$13:$O$1441,5,0))="Bratislavský","VRR",IF(VLOOKUP(A23,'Príloha č. 2'!$A$13:$O$1441,5,0)=0," ","MRR"))</f>
        <v xml:space="preserve"> </v>
      </c>
      <c r="D23" s="33" t="str">
        <f>IF(VLOOKUP(A23,'Príloha č. 2'!$A$13:$O$1441,3,0)=0,"",VLOOKUP(A23,'Príloha č. 2'!$A$13:$O$1441,3,0))</f>
        <v/>
      </c>
      <c r="E23" s="33" t="str">
        <f t="shared" si="0"/>
        <v xml:space="preserve"> </v>
      </c>
      <c r="F23" s="33" t="str">
        <f>VLOOKUP(A23,'Príloha č. 2'!$A$13:$O$1441,13,0)</f>
        <v xml:space="preserve"> </v>
      </c>
      <c r="G23" s="33" t="str">
        <f>IF(VLOOKUP(A23,'Príloha č. 2'!$A$13:$O$1441,14,0)=0," ",VLOOKUP(A23,'Príloha č. 2'!$A$13:$O$1441,14,0))</f>
        <v xml:space="preserve"> </v>
      </c>
      <c r="H23" s="33" t="str">
        <f>VLOOKUP(A23,'Príloha č. 2'!$A$13:$O$1441,15,0)</f>
        <v xml:space="preserve"> </v>
      </c>
      <c r="I23" s="384"/>
      <c r="J23" s="385"/>
    </row>
    <row r="24" spans="1:15" ht="17.100000000000001" customHeight="1" x14ac:dyDescent="0.45">
      <c r="A24" s="32">
        <v>14</v>
      </c>
      <c r="B24" s="33" t="str">
        <f>IF(VLOOKUP(A24,'Príloha č. 2'!$A$13:$O$1441,2,0)=0,"",VLOOKUP(A24,'Príloha č. 2'!$A$13:$O$1441,2,0))</f>
        <v/>
      </c>
      <c r="C24" s="170" t="str">
        <f>IF((VLOOKUP(A24,'Príloha č. 2'!$A$13:$O$1441,5,0))="Bratislavský","VRR",IF(VLOOKUP(A24,'Príloha č. 2'!$A$13:$O$1441,5,0)=0," ","MRR"))</f>
        <v xml:space="preserve"> </v>
      </c>
      <c r="D24" s="33" t="str">
        <f>IF(VLOOKUP(A24,'Príloha č. 2'!$A$13:$O$1441,3,0)=0,"",VLOOKUP(A24,'Príloha č. 2'!$A$13:$O$1441,3,0))</f>
        <v/>
      </c>
      <c r="E24" s="33" t="str">
        <f t="shared" si="0"/>
        <v xml:space="preserve"> </v>
      </c>
      <c r="F24" s="33" t="str">
        <f>VLOOKUP(A24,'Príloha č. 2'!$A$13:$O$1441,13,0)</f>
        <v xml:space="preserve"> </v>
      </c>
      <c r="G24" s="33" t="str">
        <f>IF(VLOOKUP(A24,'Príloha č. 2'!$A$13:$O$1441,14,0)=0," ",VLOOKUP(A24,'Príloha č. 2'!$A$13:$O$1441,14,0))</f>
        <v xml:space="preserve"> </v>
      </c>
      <c r="H24" s="33" t="str">
        <f>VLOOKUP(A24,'Príloha č. 2'!$A$13:$O$1441,15,0)</f>
        <v xml:space="preserve"> </v>
      </c>
      <c r="I24" s="384"/>
      <c r="J24" s="385"/>
    </row>
    <row r="25" spans="1:15" ht="17.100000000000001" customHeight="1" x14ac:dyDescent="0.45">
      <c r="A25" s="32">
        <v>15</v>
      </c>
      <c r="B25" s="33" t="str">
        <f>IF(VLOOKUP(A25,'Príloha č. 2'!$A$13:$O$1441,2,0)=0,"",VLOOKUP(A25,'Príloha č. 2'!$A$13:$O$1441,2,0))</f>
        <v/>
      </c>
      <c r="C25" s="170" t="str">
        <f>IF((VLOOKUP(A25,'Príloha č. 2'!$A$13:$O$1441,5,0))="Bratislavský","VRR",IF(VLOOKUP(A25,'Príloha č. 2'!$A$13:$O$1441,5,0)=0," ","MRR"))</f>
        <v xml:space="preserve"> </v>
      </c>
      <c r="D25" s="33" t="str">
        <f>IF(VLOOKUP(A25,'Príloha č. 2'!$A$13:$O$1441,3,0)=0,"",VLOOKUP(A25,'Príloha č. 2'!$A$13:$O$1441,3,0))</f>
        <v/>
      </c>
      <c r="E25" s="33" t="str">
        <f t="shared" si="0"/>
        <v xml:space="preserve"> </v>
      </c>
      <c r="F25" s="33" t="str">
        <f>VLOOKUP(A25,'Príloha č. 2'!$A$13:$O$1441,13,0)</f>
        <v xml:space="preserve"> </v>
      </c>
      <c r="G25" s="33" t="str">
        <f>IF(VLOOKUP(A25,'Príloha č. 2'!$A$13:$O$1441,14,0)=0," ",VLOOKUP(A25,'Príloha č. 2'!$A$13:$O$1441,14,0))</f>
        <v xml:space="preserve"> </v>
      </c>
      <c r="H25" s="33" t="str">
        <f>VLOOKUP(A25,'Príloha č. 2'!$A$13:$O$1441,15,0)</f>
        <v xml:space="preserve"> </v>
      </c>
      <c r="I25" s="384"/>
      <c r="J25" s="385"/>
    </row>
    <row r="26" spans="1:15" ht="17.100000000000001" customHeight="1" x14ac:dyDescent="0.45">
      <c r="A26" s="32">
        <v>16</v>
      </c>
      <c r="B26" s="33" t="str">
        <f>IF(VLOOKUP(A26,'Príloha č. 2'!$A$13:$O$1441,2,0)=0,"",VLOOKUP(A26,'Príloha č. 2'!$A$13:$O$1441,2,0))</f>
        <v/>
      </c>
      <c r="C26" s="170" t="str">
        <f>IF((VLOOKUP(A26,'Príloha č. 2'!$A$13:$O$1441,5,0))="Bratislavský","VRR",IF(VLOOKUP(A26,'Príloha č. 2'!$A$13:$O$1441,5,0)=0," ","MRR"))</f>
        <v xml:space="preserve"> </v>
      </c>
      <c r="D26" s="33" t="str">
        <f>IF(VLOOKUP(A26,'Príloha č. 2'!$A$13:$O$1441,3,0)=0,"",VLOOKUP(A26,'Príloha č. 2'!$A$13:$O$1441,3,0))</f>
        <v/>
      </c>
      <c r="E26" s="33" t="str">
        <f t="shared" si="0"/>
        <v xml:space="preserve"> </v>
      </c>
      <c r="F26" s="33" t="str">
        <f>VLOOKUP(A26,'Príloha č. 2'!$A$13:$O$1441,13,0)</f>
        <v xml:space="preserve"> </v>
      </c>
      <c r="G26" s="33" t="str">
        <f>IF(VLOOKUP(A26,'Príloha č. 2'!$A$13:$O$1441,14,0)=0," ",VLOOKUP(A26,'Príloha č. 2'!$A$13:$O$1441,14,0))</f>
        <v xml:space="preserve"> </v>
      </c>
      <c r="H26" s="33" t="str">
        <f>VLOOKUP(A26,'Príloha č. 2'!$A$13:$O$1441,15,0)</f>
        <v xml:space="preserve"> </v>
      </c>
      <c r="I26" s="384"/>
      <c r="J26" s="385"/>
    </row>
    <row r="27" spans="1:15" ht="17.100000000000001" customHeight="1" x14ac:dyDescent="0.45">
      <c r="A27" s="32">
        <v>17</v>
      </c>
      <c r="B27" s="33" t="str">
        <f>IF(VLOOKUP(A27,'Príloha č. 2'!$A$13:$O$1441,2,0)=0,"",VLOOKUP(A27,'Príloha č. 2'!$A$13:$O$1441,2,0))</f>
        <v/>
      </c>
      <c r="C27" s="170" t="str">
        <f>IF((VLOOKUP(A27,'Príloha č. 2'!$A$13:$O$1441,5,0))="Bratislavský","VRR",IF(VLOOKUP(A27,'Príloha č. 2'!$A$13:$O$1441,5,0)=0," ","MRR"))</f>
        <v xml:space="preserve"> </v>
      </c>
      <c r="D27" s="33" t="str">
        <f>IF(VLOOKUP(A27,'Príloha č. 2'!$A$13:$O$1441,3,0)=0,"",VLOOKUP(A27,'Príloha č. 2'!$A$13:$O$1441,3,0))</f>
        <v/>
      </c>
      <c r="E27" s="33" t="str">
        <f t="shared" si="0"/>
        <v xml:space="preserve"> </v>
      </c>
      <c r="F27" s="33" t="str">
        <f>VLOOKUP(A27,'Príloha č. 2'!$A$13:$O$1441,13,0)</f>
        <v xml:space="preserve"> </v>
      </c>
      <c r="G27" s="33" t="str">
        <f>IF(VLOOKUP(A27,'Príloha č. 2'!$A$13:$O$1441,14,0)=0," ",VLOOKUP(A27,'Príloha č. 2'!$A$13:$O$1441,14,0))</f>
        <v xml:space="preserve"> </v>
      </c>
      <c r="H27" s="33" t="str">
        <f>VLOOKUP(A27,'Príloha č. 2'!$A$13:$O$1441,15,0)</f>
        <v xml:space="preserve"> </v>
      </c>
      <c r="I27" s="384"/>
      <c r="J27" s="385"/>
    </row>
    <row r="28" spans="1:15" ht="17.100000000000001" customHeight="1" x14ac:dyDescent="0.45">
      <c r="A28" s="32">
        <v>18</v>
      </c>
      <c r="B28" s="33" t="str">
        <f>IF(VLOOKUP(A28,'Príloha č. 2'!$A$13:$O$1441,2,0)=0,"",VLOOKUP(A28,'Príloha č. 2'!$A$13:$O$1441,2,0))</f>
        <v/>
      </c>
      <c r="C28" s="170" t="str">
        <f>IF((VLOOKUP(A28,'Príloha č. 2'!$A$13:$O$1441,5,0))="Bratislavský","VRR",IF(VLOOKUP(A28,'Príloha č. 2'!$A$13:$O$1441,5,0)=0," ","MRR"))</f>
        <v xml:space="preserve"> </v>
      </c>
      <c r="D28" s="33" t="str">
        <f>IF(VLOOKUP(A28,'Príloha č. 2'!$A$13:$O$1441,3,0)=0,"",VLOOKUP(A28,'Príloha č. 2'!$A$13:$O$1441,3,0))</f>
        <v/>
      </c>
      <c r="E28" s="33" t="str">
        <f t="shared" si="0"/>
        <v xml:space="preserve"> </v>
      </c>
      <c r="F28" s="33" t="str">
        <f>VLOOKUP(A28,'Príloha č. 2'!$A$13:$O$1441,13,0)</f>
        <v xml:space="preserve"> </v>
      </c>
      <c r="G28" s="33" t="str">
        <f>IF(VLOOKUP(A28,'Príloha č. 2'!$A$13:$O$1441,14,0)=0," ",VLOOKUP(A28,'Príloha č. 2'!$A$13:$O$1441,14,0))</f>
        <v xml:space="preserve"> </v>
      </c>
      <c r="H28" s="33" t="str">
        <f>VLOOKUP(A28,'Príloha č. 2'!$A$13:$O$1441,15,0)</f>
        <v xml:space="preserve"> </v>
      </c>
      <c r="I28" s="384"/>
      <c r="J28" s="385"/>
    </row>
    <row r="29" spans="1:15" ht="17.100000000000001" customHeight="1" x14ac:dyDescent="0.45">
      <c r="A29" s="32">
        <v>19</v>
      </c>
      <c r="B29" s="33" t="str">
        <f>IF(VLOOKUP(A29,'Príloha č. 2'!$A$13:$O$1441,2,0)=0,"",VLOOKUP(A29,'Príloha č. 2'!$A$13:$O$1441,2,0))</f>
        <v/>
      </c>
      <c r="C29" s="170" t="str">
        <f>IF((VLOOKUP(A29,'Príloha č. 2'!$A$13:$O$1441,5,0))="Bratislavský","VRR",IF(VLOOKUP(A29,'Príloha č. 2'!$A$13:$O$1441,5,0)=0," ","MRR"))</f>
        <v xml:space="preserve"> </v>
      </c>
      <c r="D29" s="33" t="str">
        <f>IF(VLOOKUP(A29,'Príloha č. 2'!$A$13:$O$1441,3,0)=0,"",VLOOKUP(A29,'Príloha č. 2'!$A$13:$O$1441,3,0))</f>
        <v/>
      </c>
      <c r="E29" s="33" t="str">
        <f t="shared" si="0"/>
        <v xml:space="preserve"> </v>
      </c>
      <c r="F29" s="33" t="str">
        <f>VLOOKUP(A29,'Príloha č. 2'!$A$13:$O$1441,13,0)</f>
        <v xml:space="preserve"> </v>
      </c>
      <c r="G29" s="33" t="str">
        <f>IF(VLOOKUP(A29,'Príloha č. 2'!$A$13:$O$1441,14,0)=0," ",VLOOKUP(A29,'Príloha č. 2'!$A$13:$O$1441,14,0))</f>
        <v xml:space="preserve"> </v>
      </c>
      <c r="H29" s="33" t="str">
        <f>VLOOKUP(A29,'Príloha č. 2'!$A$13:$O$1441,15,0)</f>
        <v xml:space="preserve"> </v>
      </c>
      <c r="I29" s="384"/>
      <c r="J29" s="385"/>
    </row>
    <row r="30" spans="1:15" ht="17.100000000000001" customHeight="1" x14ac:dyDescent="0.45">
      <c r="A30" s="32">
        <v>20</v>
      </c>
      <c r="B30" s="33" t="str">
        <f>IF(VLOOKUP(A30,'Príloha č. 2'!$A$13:$O$1441,2,0)=0,"",VLOOKUP(A30,'Príloha č. 2'!$A$13:$O$1441,2,0))</f>
        <v/>
      </c>
      <c r="C30" s="170" t="str">
        <f>IF((VLOOKUP(A30,'Príloha č. 2'!$A$13:$O$1441,5,0))="Bratislavský","VRR",IF(VLOOKUP(A30,'Príloha č. 2'!$A$13:$O$1441,5,0)=0," ","MRR"))</f>
        <v xml:space="preserve"> </v>
      </c>
      <c r="D30" s="33" t="str">
        <f>IF(VLOOKUP(A30,'Príloha č. 2'!$A$13:$O$1441,3,0)=0,"",VLOOKUP(A30,'Príloha č. 2'!$A$13:$O$1441,3,0))</f>
        <v/>
      </c>
      <c r="E30" s="33" t="str">
        <f t="shared" si="0"/>
        <v xml:space="preserve"> </v>
      </c>
      <c r="F30" s="33" t="str">
        <f>VLOOKUP(A30,'Príloha č. 2'!$A$13:$O$1441,13,0)</f>
        <v xml:space="preserve"> </v>
      </c>
      <c r="G30" s="33" t="str">
        <f>IF(VLOOKUP(A30,'Príloha č. 2'!$A$13:$O$1441,14,0)=0," ",VLOOKUP(A30,'Príloha č. 2'!$A$13:$O$1441,14,0))</f>
        <v xml:space="preserve"> </v>
      </c>
      <c r="H30" s="33" t="str">
        <f>VLOOKUP(A30,'Príloha č. 2'!$A$13:$O$1441,15,0)</f>
        <v xml:space="preserve"> </v>
      </c>
      <c r="I30" s="384"/>
      <c r="J30" s="385"/>
    </row>
    <row r="31" spans="1:15" ht="17.100000000000001" customHeight="1" x14ac:dyDescent="0.45">
      <c r="A31" s="32">
        <v>21</v>
      </c>
      <c r="B31" s="33" t="str">
        <f>IF(VLOOKUP(A31,'Príloha č. 2'!$A$13:$O$1441,2,0)=0,"",VLOOKUP(A31,'Príloha č. 2'!$A$13:$O$1441,2,0))</f>
        <v/>
      </c>
      <c r="C31" s="170" t="str">
        <f>IF((VLOOKUP(A31,'Príloha č. 2'!$A$13:$O$1441,5,0))="Bratislavský","VRR",IF(VLOOKUP(A31,'Príloha č. 2'!$A$13:$O$1441,5,0)=0," ","MRR"))</f>
        <v xml:space="preserve"> </v>
      </c>
      <c r="D31" s="33" t="str">
        <f>IF(VLOOKUP(A31,'Príloha č. 2'!$A$13:$O$1441,3,0)=0,"",VLOOKUP(A31,'Príloha č. 2'!$A$13:$O$1441,3,0))</f>
        <v/>
      </c>
      <c r="E31" s="33" t="str">
        <f t="shared" si="0"/>
        <v xml:space="preserve"> </v>
      </c>
      <c r="F31" s="33" t="str">
        <f>VLOOKUP(A31,'Príloha č. 2'!$A$13:$O$1441,13,0)</f>
        <v xml:space="preserve"> </v>
      </c>
      <c r="G31" s="33" t="str">
        <f>IF(VLOOKUP(A31,'Príloha č. 2'!$A$13:$O$1441,14,0)=0," ",VLOOKUP(A31,'Príloha č. 2'!$A$13:$O$1441,14,0))</f>
        <v xml:space="preserve"> </v>
      </c>
      <c r="H31" s="33" t="str">
        <f>VLOOKUP(A31,'Príloha č. 2'!$A$13:$O$1441,15,0)</f>
        <v xml:space="preserve"> </v>
      </c>
      <c r="I31" s="384"/>
      <c r="J31" s="385"/>
    </row>
    <row r="32" spans="1:15" ht="17.100000000000001" customHeight="1" x14ac:dyDescent="0.45">
      <c r="A32" s="32">
        <v>22</v>
      </c>
      <c r="B32" s="33" t="str">
        <f>IF(VLOOKUP(A32,'Príloha č. 2'!$A$13:$O$1441,2,0)=0,"",VLOOKUP(A32,'Príloha č. 2'!$A$13:$O$1441,2,0))</f>
        <v/>
      </c>
      <c r="C32" s="170" t="str">
        <f>IF((VLOOKUP(A32,'Príloha č. 2'!$A$13:$O$1441,5,0))="Bratislavský","VRR",IF(VLOOKUP(A32,'Príloha č. 2'!$A$13:$O$1441,5,0)=0," ","MRR"))</f>
        <v xml:space="preserve"> </v>
      </c>
      <c r="D32" s="33" t="str">
        <f>IF(VLOOKUP(A32,'Príloha č. 2'!$A$13:$O$1441,3,0)=0,"",VLOOKUP(A32,'Príloha č. 2'!$A$13:$O$1441,3,0))</f>
        <v/>
      </c>
      <c r="E32" s="33" t="str">
        <f t="shared" si="0"/>
        <v xml:space="preserve"> </v>
      </c>
      <c r="F32" s="33" t="str">
        <f>VLOOKUP(A32,'Príloha č. 2'!$A$13:$O$1441,13,0)</f>
        <v xml:space="preserve"> </v>
      </c>
      <c r="G32" s="33" t="str">
        <f>IF(VLOOKUP(A32,'Príloha č. 2'!$A$13:$O$1441,14,0)=0," ",VLOOKUP(A32,'Príloha č. 2'!$A$13:$O$1441,14,0))</f>
        <v xml:space="preserve"> </v>
      </c>
      <c r="H32" s="33" t="str">
        <f>VLOOKUP(A32,'Príloha č. 2'!$A$13:$O$1441,15,0)</f>
        <v xml:space="preserve"> </v>
      </c>
      <c r="I32" s="384"/>
      <c r="J32" s="385"/>
    </row>
    <row r="33" spans="1:10" ht="17.100000000000001" customHeight="1" x14ac:dyDescent="0.45">
      <c r="A33" s="32">
        <v>23</v>
      </c>
      <c r="B33" s="33" t="str">
        <f>IF(VLOOKUP(A33,'Príloha č. 2'!$A$13:$O$1441,2,0)=0,"",VLOOKUP(A33,'Príloha č. 2'!$A$13:$O$1441,2,0))</f>
        <v/>
      </c>
      <c r="C33" s="170" t="str">
        <f>IF((VLOOKUP(A33,'Príloha č. 2'!$A$13:$O$1441,5,0))="Bratislavský","VRR",IF(VLOOKUP(A33,'Príloha č. 2'!$A$13:$O$1441,5,0)=0," ","MRR"))</f>
        <v xml:space="preserve"> </v>
      </c>
      <c r="D33" s="33" t="str">
        <f>IF(VLOOKUP(A33,'Príloha č. 2'!$A$13:$O$1441,3,0)=0,"",VLOOKUP(A33,'Príloha č. 2'!$A$13:$O$1441,3,0))</f>
        <v/>
      </c>
      <c r="E33" s="33" t="str">
        <f t="shared" si="0"/>
        <v xml:space="preserve"> </v>
      </c>
      <c r="F33" s="33" t="str">
        <f>VLOOKUP(A33,'Príloha č. 2'!$A$13:$O$1441,13,0)</f>
        <v xml:space="preserve"> </v>
      </c>
      <c r="G33" s="33" t="str">
        <f>IF(VLOOKUP(A33,'Príloha č. 2'!$A$13:$O$1441,14,0)=0," ",VLOOKUP(A33,'Príloha č. 2'!$A$13:$O$1441,14,0))</f>
        <v xml:space="preserve"> </v>
      </c>
      <c r="H33" s="33" t="str">
        <f>VLOOKUP(A33,'Príloha č. 2'!$A$13:$O$1441,15,0)</f>
        <v xml:space="preserve"> </v>
      </c>
      <c r="I33" s="384"/>
      <c r="J33" s="385"/>
    </row>
    <row r="34" spans="1:10" ht="17.100000000000001" customHeight="1" x14ac:dyDescent="0.45">
      <c r="A34" s="32">
        <v>24</v>
      </c>
      <c r="B34" s="33" t="str">
        <f>IF(VLOOKUP(A34,'Príloha č. 2'!$A$13:$O$1441,2,0)=0,"",VLOOKUP(A34,'Príloha č. 2'!$A$13:$O$1441,2,0))</f>
        <v/>
      </c>
      <c r="C34" s="170" t="str">
        <f>IF((VLOOKUP(A34,'Príloha č. 2'!$A$13:$O$1441,5,0))="Bratislavský","VRR",IF(VLOOKUP(A34,'Príloha č. 2'!$A$13:$O$1441,5,0)=0," ","MRR"))</f>
        <v xml:space="preserve"> </v>
      </c>
      <c r="D34" s="33" t="str">
        <f>IF(VLOOKUP(A34,'Príloha č. 2'!$A$13:$O$1441,3,0)=0,"",VLOOKUP(A34,'Príloha č. 2'!$A$13:$O$1441,3,0))</f>
        <v/>
      </c>
      <c r="E34" s="33" t="str">
        <f t="shared" si="0"/>
        <v xml:space="preserve"> </v>
      </c>
      <c r="F34" s="33" t="str">
        <f>VLOOKUP(A34,'Príloha č. 2'!$A$13:$O$1441,13,0)</f>
        <v xml:space="preserve"> </v>
      </c>
      <c r="G34" s="33" t="str">
        <f>IF(VLOOKUP(A34,'Príloha č. 2'!$A$13:$O$1441,14,0)=0," ",VLOOKUP(A34,'Príloha č. 2'!$A$13:$O$1441,14,0))</f>
        <v xml:space="preserve"> </v>
      </c>
      <c r="H34" s="33" t="str">
        <f>VLOOKUP(A34,'Príloha č. 2'!$A$13:$O$1441,15,0)</f>
        <v xml:space="preserve"> </v>
      </c>
      <c r="I34" s="384"/>
      <c r="J34" s="385"/>
    </row>
    <row r="35" spans="1:10" ht="17.100000000000001" customHeight="1" x14ac:dyDescent="0.45">
      <c r="A35" s="32">
        <v>25</v>
      </c>
      <c r="B35" s="33" t="str">
        <f>IF(VLOOKUP(A35,'Príloha č. 2'!$A$13:$O$1441,2,0)=0,"",VLOOKUP(A35,'Príloha č. 2'!$A$13:$O$1441,2,0))</f>
        <v/>
      </c>
      <c r="C35" s="170" t="str">
        <f>IF((VLOOKUP(A35,'Príloha č. 2'!$A$13:$O$1441,5,0))="Bratislavský","VRR",IF(VLOOKUP(A35,'Príloha č. 2'!$A$13:$O$1441,5,0)=0," ","MRR"))</f>
        <v xml:space="preserve"> </v>
      </c>
      <c r="D35" s="33" t="str">
        <f>IF(VLOOKUP(A35,'Príloha č. 2'!$A$13:$O$1441,3,0)=0,"",VLOOKUP(A35,'Príloha č. 2'!$A$13:$O$1441,3,0))</f>
        <v/>
      </c>
      <c r="E35" s="33" t="str">
        <f t="shared" si="0"/>
        <v xml:space="preserve"> </v>
      </c>
      <c r="F35" s="33" t="str">
        <f>VLOOKUP(A35,'Príloha č. 2'!$A$13:$O$1441,13,0)</f>
        <v xml:space="preserve"> </v>
      </c>
      <c r="G35" s="33" t="str">
        <f>IF(VLOOKUP(A35,'Príloha č. 2'!$A$13:$O$1441,14,0)=0," ",VLOOKUP(A35,'Príloha č. 2'!$A$13:$O$1441,14,0))</f>
        <v xml:space="preserve"> </v>
      </c>
      <c r="H35" s="33" t="str">
        <f>VLOOKUP(A35,'Príloha č. 2'!$A$13:$O$1441,15,0)</f>
        <v xml:space="preserve"> </v>
      </c>
      <c r="I35" s="384"/>
      <c r="J35" s="385"/>
    </row>
    <row r="36" spans="1:10" ht="17.100000000000001" customHeight="1" x14ac:dyDescent="0.45">
      <c r="A36" s="32">
        <v>26</v>
      </c>
      <c r="B36" s="33" t="str">
        <f>IF(VLOOKUP(A36,'Príloha č. 2'!$A$13:$O$1441,2,0)=0,"",VLOOKUP(A36,'Príloha č. 2'!$A$13:$O$1441,2,0))</f>
        <v/>
      </c>
      <c r="C36" s="170" t="str">
        <f>IF((VLOOKUP(A36,'Príloha č. 2'!$A$13:$O$1441,5,0))="Bratislavský","VRR",IF(VLOOKUP(A36,'Príloha č. 2'!$A$13:$O$1441,5,0)=0," ","MRR"))</f>
        <v xml:space="preserve"> </v>
      </c>
      <c r="D36" s="33" t="str">
        <f>IF(VLOOKUP(A36,'Príloha č. 2'!$A$13:$O$1441,3,0)=0,"",VLOOKUP(A36,'Príloha č. 2'!$A$13:$O$1441,3,0))</f>
        <v/>
      </c>
      <c r="E36" s="33" t="str">
        <f t="shared" si="0"/>
        <v xml:space="preserve"> </v>
      </c>
      <c r="F36" s="33" t="str">
        <f>VLOOKUP(A36,'Príloha č. 2'!$A$13:$O$1441,13,0)</f>
        <v xml:space="preserve"> </v>
      </c>
      <c r="G36" s="33" t="str">
        <f>IF(VLOOKUP(A36,'Príloha č. 2'!$A$13:$O$1441,14,0)=0," ",VLOOKUP(A36,'Príloha č. 2'!$A$13:$O$1441,14,0))</f>
        <v xml:space="preserve"> </v>
      </c>
      <c r="H36" s="33" t="str">
        <f>VLOOKUP(A36,'Príloha č. 2'!$A$13:$O$1441,15,0)</f>
        <v xml:space="preserve"> </v>
      </c>
      <c r="I36" s="384"/>
      <c r="J36" s="385"/>
    </row>
    <row r="37" spans="1:10" ht="17.100000000000001" customHeight="1" x14ac:dyDescent="0.45">
      <c r="A37" s="32">
        <v>27</v>
      </c>
      <c r="B37" s="33" t="str">
        <f>IF(VLOOKUP(A37,'Príloha č. 2'!$A$13:$O$1441,2,0)=0,"",VLOOKUP(A37,'Príloha č. 2'!$A$13:$O$1441,2,0))</f>
        <v/>
      </c>
      <c r="C37" s="170" t="str">
        <f>IF((VLOOKUP(A37,'Príloha č. 2'!$A$13:$O$1441,5,0))="Bratislavský","VRR",IF(VLOOKUP(A37,'Príloha č. 2'!$A$13:$O$1441,5,0)=0," ","MRR"))</f>
        <v xml:space="preserve"> </v>
      </c>
      <c r="D37" s="33" t="str">
        <f>IF(VLOOKUP(A37,'Príloha č. 2'!$A$13:$O$1441,3,0)=0,"",VLOOKUP(A37,'Príloha č. 2'!$A$13:$O$1441,3,0))</f>
        <v/>
      </c>
      <c r="E37" s="33" t="str">
        <f t="shared" si="0"/>
        <v xml:space="preserve"> </v>
      </c>
      <c r="F37" s="33" t="str">
        <f>VLOOKUP(A37,'Príloha č. 2'!$A$13:$O$1441,13,0)</f>
        <v xml:space="preserve"> </v>
      </c>
      <c r="G37" s="33" t="str">
        <f>IF(VLOOKUP(A37,'Príloha č. 2'!$A$13:$O$1441,14,0)=0," ",VLOOKUP(A37,'Príloha č. 2'!$A$13:$O$1441,14,0))</f>
        <v xml:space="preserve"> </v>
      </c>
      <c r="H37" s="33" t="str">
        <f>VLOOKUP(A37,'Príloha č. 2'!$A$13:$O$1441,15,0)</f>
        <v xml:space="preserve"> </v>
      </c>
      <c r="I37" s="384"/>
      <c r="J37" s="385"/>
    </row>
    <row r="38" spans="1:10" ht="17.100000000000001" customHeight="1" x14ac:dyDescent="0.45">
      <c r="A38" s="32">
        <v>28</v>
      </c>
      <c r="B38" s="33" t="str">
        <f>IF(VLOOKUP(A38,'Príloha č. 2'!$A$13:$O$1441,2,0)=0,"",VLOOKUP(A38,'Príloha č. 2'!$A$13:$O$1441,2,0))</f>
        <v/>
      </c>
      <c r="C38" s="170" t="str">
        <f>IF((VLOOKUP(A38,'Príloha č. 2'!$A$13:$O$1441,5,0))="Bratislavský","VRR",IF(VLOOKUP(A38,'Príloha č. 2'!$A$13:$O$1441,5,0)=0," ","MRR"))</f>
        <v xml:space="preserve"> </v>
      </c>
      <c r="D38" s="33" t="str">
        <f>IF(VLOOKUP(A38,'Príloha č. 2'!$A$13:$O$1441,3,0)=0,"",VLOOKUP(A38,'Príloha č. 2'!$A$13:$O$1441,3,0))</f>
        <v/>
      </c>
      <c r="E38" s="33" t="str">
        <f t="shared" si="0"/>
        <v xml:space="preserve"> </v>
      </c>
      <c r="F38" s="33" t="str">
        <f>VLOOKUP(A38,'Príloha č. 2'!$A$13:$O$1441,13,0)</f>
        <v xml:space="preserve"> </v>
      </c>
      <c r="G38" s="33" t="str">
        <f>IF(VLOOKUP(A38,'Príloha č. 2'!$A$13:$O$1441,14,0)=0," ",VLOOKUP(A38,'Príloha č. 2'!$A$13:$O$1441,14,0))</f>
        <v xml:space="preserve"> </v>
      </c>
      <c r="H38" s="33" t="str">
        <f>VLOOKUP(A38,'Príloha č. 2'!$A$13:$O$1441,15,0)</f>
        <v xml:space="preserve"> </v>
      </c>
      <c r="I38" s="384"/>
      <c r="J38" s="385"/>
    </row>
    <row r="39" spans="1:10" ht="17.100000000000001" customHeight="1" x14ac:dyDescent="0.45">
      <c r="A39" s="32">
        <v>29</v>
      </c>
      <c r="B39" s="33" t="str">
        <f>IF(VLOOKUP(A39,'Príloha č. 2'!$A$13:$O$1441,2,0)=0,"",VLOOKUP(A39,'Príloha č. 2'!$A$13:$O$1441,2,0))</f>
        <v/>
      </c>
      <c r="C39" s="170" t="str">
        <f>IF((VLOOKUP(A39,'Príloha č. 2'!$A$13:$O$1441,5,0))="Bratislavský","VRR",IF(VLOOKUP(A39,'Príloha č. 2'!$A$13:$O$1441,5,0)=0," ","MRR"))</f>
        <v xml:space="preserve"> </v>
      </c>
      <c r="D39" s="33" t="str">
        <f>IF(VLOOKUP(A39,'Príloha č. 2'!$A$13:$O$1441,3,0)=0,"",VLOOKUP(A39,'Príloha č. 2'!$A$13:$O$1441,3,0))</f>
        <v/>
      </c>
      <c r="E39" s="33" t="str">
        <f t="shared" si="0"/>
        <v xml:space="preserve"> </v>
      </c>
      <c r="F39" s="33" t="str">
        <f>VLOOKUP(A39,'Príloha č. 2'!$A$13:$O$1441,13,0)</f>
        <v xml:space="preserve"> </v>
      </c>
      <c r="G39" s="33" t="str">
        <f>IF(VLOOKUP(A39,'Príloha č. 2'!$A$13:$O$1441,14,0)=0," ",VLOOKUP(A39,'Príloha č. 2'!$A$13:$O$1441,14,0))</f>
        <v xml:space="preserve"> </v>
      </c>
      <c r="H39" s="33" t="str">
        <f>VLOOKUP(A39,'Príloha č. 2'!$A$13:$O$1441,15,0)</f>
        <v xml:space="preserve"> </v>
      </c>
      <c r="I39" s="384"/>
      <c r="J39" s="385"/>
    </row>
    <row r="40" spans="1:10" ht="17.100000000000001" customHeight="1" x14ac:dyDescent="0.45">
      <c r="A40" s="32">
        <v>30</v>
      </c>
      <c r="B40" s="33" t="str">
        <f>IF(VLOOKUP(A40,'Príloha č. 2'!$A$13:$O$1441,2,0)=0,"",VLOOKUP(A40,'Príloha č. 2'!$A$13:$O$1441,2,0))</f>
        <v/>
      </c>
      <c r="C40" s="170" t="str">
        <f>IF((VLOOKUP(A40,'Príloha č. 2'!$A$13:$O$1441,5,0))="Bratislavský","VRR",IF(VLOOKUP(A40,'Príloha č. 2'!$A$13:$O$1441,5,0)=0," ","MRR"))</f>
        <v xml:space="preserve"> </v>
      </c>
      <c r="D40" s="33" t="str">
        <f>IF(VLOOKUP(A40,'Príloha č. 2'!$A$13:$O$1441,3,0)=0,"",VLOOKUP(A40,'Príloha č. 2'!$A$13:$O$1441,3,0))</f>
        <v/>
      </c>
      <c r="E40" s="33" t="str">
        <f t="shared" si="0"/>
        <v xml:space="preserve"> </v>
      </c>
      <c r="F40" s="33" t="str">
        <f>VLOOKUP(A40,'Príloha č. 2'!$A$13:$O$1441,13,0)</f>
        <v xml:space="preserve"> </v>
      </c>
      <c r="G40" s="33" t="str">
        <f>IF(VLOOKUP(A40,'Príloha č. 2'!$A$13:$O$1441,14,0)=0," ",VLOOKUP(A40,'Príloha č. 2'!$A$13:$O$1441,14,0))</f>
        <v xml:space="preserve"> </v>
      </c>
      <c r="H40" s="33" t="str">
        <f>VLOOKUP(A40,'Príloha č. 2'!$A$13:$O$1441,15,0)</f>
        <v xml:space="preserve"> </v>
      </c>
      <c r="I40" s="384"/>
      <c r="J40" s="385"/>
    </row>
    <row r="41" spans="1:10" ht="17.100000000000001" customHeight="1" x14ac:dyDescent="0.45">
      <c r="A41" s="32">
        <v>31</v>
      </c>
      <c r="B41" s="33" t="str">
        <f>IF(VLOOKUP(A41,'Príloha č. 2'!$A$13:$O$1441,2,0)=0,"",VLOOKUP(A41,'Príloha č. 2'!$A$13:$O$1441,2,0))</f>
        <v/>
      </c>
      <c r="C41" s="170" t="str">
        <f>IF((VLOOKUP(A41,'Príloha č. 2'!$A$13:$O$1441,5,0))="Bratislavský","VRR",IF(VLOOKUP(A41,'Príloha č. 2'!$A$13:$O$1441,5,0)=0," ","MRR"))</f>
        <v xml:space="preserve"> </v>
      </c>
      <c r="D41" s="33" t="str">
        <f>IF(VLOOKUP(A41,'Príloha č. 2'!$A$13:$O$1441,3,0)=0,"",VLOOKUP(A41,'Príloha č. 2'!$A$13:$O$1441,3,0))</f>
        <v/>
      </c>
      <c r="E41" s="33" t="str">
        <f t="shared" si="0"/>
        <v xml:space="preserve"> </v>
      </c>
      <c r="F41" s="33" t="str">
        <f>VLOOKUP(A41,'Príloha č. 2'!$A$13:$O$1441,13,0)</f>
        <v xml:space="preserve"> </v>
      </c>
      <c r="G41" s="33" t="str">
        <f>IF(VLOOKUP(A41,'Príloha č. 2'!$A$13:$O$1441,14,0)=0," ",VLOOKUP(A41,'Príloha č. 2'!$A$13:$O$1441,14,0))</f>
        <v xml:space="preserve"> </v>
      </c>
      <c r="H41" s="33" t="str">
        <f>VLOOKUP(A41,'Príloha č. 2'!$A$13:$O$1441,15,0)</f>
        <v xml:space="preserve"> </v>
      </c>
      <c r="I41" s="384"/>
      <c r="J41" s="385"/>
    </row>
    <row r="42" spans="1:10" ht="17.100000000000001" customHeight="1" x14ac:dyDescent="0.45">
      <c r="A42" s="32">
        <v>32</v>
      </c>
      <c r="B42" s="33" t="str">
        <f>IF(VLOOKUP(A42,'Príloha č. 2'!$A$13:$O$1441,2,0)=0,"",VLOOKUP(A42,'Príloha č. 2'!$A$13:$O$1441,2,0))</f>
        <v/>
      </c>
      <c r="C42" s="170" t="str">
        <f>IF((VLOOKUP(A42,'Príloha č. 2'!$A$13:$O$1441,5,0))="Bratislavský","VRR",IF(VLOOKUP(A42,'Príloha č. 2'!$A$13:$O$1441,5,0)=0," ","MRR"))</f>
        <v xml:space="preserve"> </v>
      </c>
      <c r="D42" s="33" t="str">
        <f>IF(VLOOKUP(A42,'Príloha č. 2'!$A$13:$O$1441,3,0)=0,"",VLOOKUP(A42,'Príloha č. 2'!$A$13:$O$1441,3,0))</f>
        <v/>
      </c>
      <c r="E42" s="33" t="str">
        <f t="shared" si="0"/>
        <v xml:space="preserve"> </v>
      </c>
      <c r="F42" s="33" t="str">
        <f>VLOOKUP(A42,'Príloha č. 2'!$A$13:$O$1441,13,0)</f>
        <v xml:space="preserve"> </v>
      </c>
      <c r="G42" s="33" t="str">
        <f>IF(VLOOKUP(A42,'Príloha č. 2'!$A$13:$O$1441,14,0)=0," ",VLOOKUP(A42,'Príloha č. 2'!$A$13:$O$1441,14,0))</f>
        <v xml:space="preserve"> </v>
      </c>
      <c r="H42" s="33" t="str">
        <f>VLOOKUP(A42,'Príloha č. 2'!$A$13:$O$1441,15,0)</f>
        <v xml:space="preserve"> </v>
      </c>
      <c r="I42" s="384"/>
      <c r="J42" s="385"/>
    </row>
    <row r="43" spans="1:10" ht="17.100000000000001" customHeight="1" x14ac:dyDescent="0.45">
      <c r="A43" s="32">
        <v>33</v>
      </c>
      <c r="B43" s="33" t="str">
        <f>IF(VLOOKUP(A43,'Príloha č. 2'!$A$13:$O$1441,2,0)=0,"",VLOOKUP(A43,'Príloha č. 2'!$A$13:$O$1441,2,0))</f>
        <v/>
      </c>
      <c r="C43" s="170" t="str">
        <f>IF((VLOOKUP(A43,'Príloha č. 2'!$A$13:$O$1441,5,0))="Bratislavský","VRR",IF(VLOOKUP(A43,'Príloha č. 2'!$A$13:$O$1441,5,0)=0," ","MRR"))</f>
        <v xml:space="preserve"> </v>
      </c>
      <c r="D43" s="33" t="str">
        <f>IF(VLOOKUP(A43,'Príloha č. 2'!$A$13:$O$1441,3,0)=0,"",VLOOKUP(A43,'Príloha č. 2'!$A$13:$O$1441,3,0))</f>
        <v/>
      </c>
      <c r="E43" s="33" t="str">
        <f t="shared" ref="E43:E74" si="1">IF(SUM(D43)=0," ",SUM(D43*$J$5))</f>
        <v xml:space="preserve"> </v>
      </c>
      <c r="F43" s="33" t="str">
        <f>VLOOKUP(A43,'Príloha č. 2'!$A$13:$O$1441,13,0)</f>
        <v xml:space="preserve"> </v>
      </c>
      <c r="G43" s="33" t="str">
        <f>IF(VLOOKUP(A43,'Príloha č. 2'!$A$13:$O$1441,14,0)=0," ",VLOOKUP(A43,'Príloha č. 2'!$A$13:$O$1441,14,0))</f>
        <v xml:space="preserve"> </v>
      </c>
      <c r="H43" s="33" t="str">
        <f>VLOOKUP(A43,'Príloha č. 2'!$A$13:$O$1441,15,0)</f>
        <v xml:space="preserve"> </v>
      </c>
      <c r="I43" s="384"/>
      <c r="J43" s="385"/>
    </row>
    <row r="44" spans="1:10" ht="17.100000000000001" customHeight="1" x14ac:dyDescent="0.45">
      <c r="A44" s="32">
        <v>34</v>
      </c>
      <c r="B44" s="33" t="str">
        <f>IF(VLOOKUP(A44,'Príloha č. 2'!$A$13:$O$1441,2,0)=0,"",VLOOKUP(A44,'Príloha č. 2'!$A$13:$O$1441,2,0))</f>
        <v/>
      </c>
      <c r="C44" s="170" t="str">
        <f>IF((VLOOKUP(A44,'Príloha č. 2'!$A$13:$O$1441,5,0))="Bratislavský","VRR",IF(VLOOKUP(A44,'Príloha č. 2'!$A$13:$O$1441,5,0)=0," ","MRR"))</f>
        <v xml:space="preserve"> </v>
      </c>
      <c r="D44" s="33" t="str">
        <f>IF(VLOOKUP(A44,'Príloha č. 2'!$A$13:$O$1441,3,0)=0,"",VLOOKUP(A44,'Príloha č. 2'!$A$13:$O$1441,3,0))</f>
        <v/>
      </c>
      <c r="E44" s="33" t="str">
        <f t="shared" si="1"/>
        <v xml:space="preserve"> </v>
      </c>
      <c r="F44" s="33" t="str">
        <f>VLOOKUP(A44,'Príloha č. 2'!$A$13:$O$1441,13,0)</f>
        <v xml:space="preserve"> </v>
      </c>
      <c r="G44" s="33" t="str">
        <f>IF(VLOOKUP(A44,'Príloha č. 2'!$A$13:$O$1441,14,0)=0," ",VLOOKUP(A44,'Príloha č. 2'!$A$13:$O$1441,14,0))</f>
        <v xml:space="preserve"> </v>
      </c>
      <c r="H44" s="33" t="str">
        <f>VLOOKUP(A44,'Príloha č. 2'!$A$13:$O$1441,15,0)</f>
        <v xml:space="preserve"> </v>
      </c>
      <c r="I44" s="384"/>
      <c r="J44" s="385"/>
    </row>
    <row r="45" spans="1:10" ht="17.100000000000001" customHeight="1" x14ac:dyDescent="0.45">
      <c r="A45" s="32">
        <v>35</v>
      </c>
      <c r="B45" s="33" t="str">
        <f>IF(VLOOKUP(A45,'Príloha č. 2'!$A$13:$O$1441,2,0)=0,"",VLOOKUP(A45,'Príloha č. 2'!$A$13:$O$1441,2,0))</f>
        <v/>
      </c>
      <c r="C45" s="170" t="str">
        <f>IF((VLOOKUP(A45,'Príloha č. 2'!$A$13:$O$1441,5,0))="Bratislavský","VRR",IF(VLOOKUP(A45,'Príloha č. 2'!$A$13:$O$1441,5,0)=0," ","MRR"))</f>
        <v xml:space="preserve"> </v>
      </c>
      <c r="D45" s="33" t="str">
        <f>IF(VLOOKUP(A45,'Príloha č. 2'!$A$13:$O$1441,3,0)=0,"",VLOOKUP(A45,'Príloha č. 2'!$A$13:$O$1441,3,0))</f>
        <v/>
      </c>
      <c r="E45" s="33" t="str">
        <f t="shared" si="1"/>
        <v xml:space="preserve"> </v>
      </c>
      <c r="F45" s="33" t="str">
        <f>VLOOKUP(A45,'Príloha č. 2'!$A$13:$O$1441,13,0)</f>
        <v xml:space="preserve"> </v>
      </c>
      <c r="G45" s="33" t="str">
        <f>IF(VLOOKUP(A45,'Príloha č. 2'!$A$13:$O$1441,14,0)=0," ",VLOOKUP(A45,'Príloha č. 2'!$A$13:$O$1441,14,0))</f>
        <v xml:space="preserve"> </v>
      </c>
      <c r="H45" s="33" t="str">
        <f>VLOOKUP(A45,'Príloha č. 2'!$A$13:$O$1441,15,0)</f>
        <v xml:space="preserve"> </v>
      </c>
      <c r="I45" s="384"/>
      <c r="J45" s="385"/>
    </row>
    <row r="46" spans="1:10" ht="17.100000000000001" customHeight="1" x14ac:dyDescent="0.45">
      <c r="A46" s="32">
        <v>36</v>
      </c>
      <c r="B46" s="33" t="str">
        <f>IF(VLOOKUP(A46,'Príloha č. 2'!$A$13:$O$1441,2,0)=0,"",VLOOKUP(A46,'Príloha č. 2'!$A$13:$O$1441,2,0))</f>
        <v/>
      </c>
      <c r="C46" s="170" t="str">
        <f>IF((VLOOKUP(A46,'Príloha č. 2'!$A$13:$O$1441,5,0))="Bratislavský","VRR",IF(VLOOKUP(A46,'Príloha č. 2'!$A$13:$O$1441,5,0)=0," ","MRR"))</f>
        <v xml:space="preserve"> </v>
      </c>
      <c r="D46" s="33" t="str">
        <f>IF(VLOOKUP(A46,'Príloha č. 2'!$A$13:$O$1441,3,0)=0,"",VLOOKUP(A46,'Príloha č. 2'!$A$13:$O$1441,3,0))</f>
        <v/>
      </c>
      <c r="E46" s="33" t="str">
        <f t="shared" si="1"/>
        <v xml:space="preserve"> </v>
      </c>
      <c r="F46" s="33" t="str">
        <f>VLOOKUP(A46,'Príloha č. 2'!$A$13:$O$1441,13,0)</f>
        <v xml:space="preserve"> </v>
      </c>
      <c r="G46" s="33" t="str">
        <f>IF(VLOOKUP(A46,'Príloha č. 2'!$A$13:$O$1441,14,0)=0," ",VLOOKUP(A46,'Príloha č. 2'!$A$13:$O$1441,14,0))</f>
        <v xml:space="preserve"> </v>
      </c>
      <c r="H46" s="33" t="str">
        <f>VLOOKUP(A46,'Príloha č. 2'!$A$13:$O$1441,15,0)</f>
        <v xml:space="preserve"> </v>
      </c>
      <c r="I46" s="384"/>
      <c r="J46" s="385"/>
    </row>
    <row r="47" spans="1:10" ht="17.100000000000001" customHeight="1" x14ac:dyDescent="0.45">
      <c r="A47" s="32">
        <v>37</v>
      </c>
      <c r="B47" s="33" t="str">
        <f>IF(VLOOKUP(A47,'Príloha č. 2'!$A$13:$O$1441,2,0)=0,"",VLOOKUP(A47,'Príloha č. 2'!$A$13:$O$1441,2,0))</f>
        <v/>
      </c>
      <c r="C47" s="170" t="str">
        <f>IF((VLOOKUP(A47,'Príloha č. 2'!$A$13:$O$1441,5,0))="Bratislavský","VRR",IF(VLOOKUP(A47,'Príloha č. 2'!$A$13:$O$1441,5,0)=0," ","MRR"))</f>
        <v xml:space="preserve"> </v>
      </c>
      <c r="D47" s="33" t="str">
        <f>IF(VLOOKUP(A47,'Príloha č. 2'!$A$13:$O$1441,3,0)=0,"",VLOOKUP(A47,'Príloha č. 2'!$A$13:$O$1441,3,0))</f>
        <v/>
      </c>
      <c r="E47" s="33" t="str">
        <f t="shared" si="1"/>
        <v xml:space="preserve"> </v>
      </c>
      <c r="F47" s="33" t="str">
        <f>VLOOKUP(A47,'Príloha č. 2'!$A$13:$O$1441,13,0)</f>
        <v xml:space="preserve"> </v>
      </c>
      <c r="G47" s="33" t="str">
        <f>IF(VLOOKUP(A47,'Príloha č. 2'!$A$13:$O$1441,14,0)=0," ",VLOOKUP(A47,'Príloha č. 2'!$A$13:$O$1441,14,0))</f>
        <v xml:space="preserve"> </v>
      </c>
      <c r="H47" s="33" t="str">
        <f>VLOOKUP(A47,'Príloha č. 2'!$A$13:$O$1441,15,0)</f>
        <v xml:space="preserve"> </v>
      </c>
      <c r="I47" s="384"/>
      <c r="J47" s="385"/>
    </row>
    <row r="48" spans="1:10" ht="17.100000000000001" customHeight="1" x14ac:dyDescent="0.45">
      <c r="A48" s="32">
        <v>38</v>
      </c>
      <c r="B48" s="33" t="str">
        <f>IF(VLOOKUP(A48,'Príloha č. 2'!$A$13:$O$1441,2,0)=0,"",VLOOKUP(A48,'Príloha č. 2'!$A$13:$O$1441,2,0))</f>
        <v/>
      </c>
      <c r="C48" s="170" t="str">
        <f>IF((VLOOKUP(A48,'Príloha č. 2'!$A$13:$O$1441,5,0))="Bratislavský","VRR",IF(VLOOKUP(A48,'Príloha č. 2'!$A$13:$O$1441,5,0)=0," ","MRR"))</f>
        <v xml:space="preserve"> </v>
      </c>
      <c r="D48" s="33" t="str">
        <f>IF(VLOOKUP(A48,'Príloha č. 2'!$A$13:$O$1441,3,0)=0,"",VLOOKUP(A48,'Príloha č. 2'!$A$13:$O$1441,3,0))</f>
        <v/>
      </c>
      <c r="E48" s="33" t="str">
        <f t="shared" si="1"/>
        <v xml:space="preserve"> </v>
      </c>
      <c r="F48" s="33" t="str">
        <f>VLOOKUP(A48,'Príloha č. 2'!$A$13:$O$1441,13,0)</f>
        <v xml:space="preserve"> </v>
      </c>
      <c r="G48" s="33" t="str">
        <f>IF(VLOOKUP(A48,'Príloha č. 2'!$A$13:$O$1441,14,0)=0," ",VLOOKUP(A48,'Príloha č. 2'!$A$13:$O$1441,14,0))</f>
        <v xml:space="preserve"> </v>
      </c>
      <c r="H48" s="33" t="str">
        <f>VLOOKUP(A48,'Príloha č. 2'!$A$13:$O$1441,15,0)</f>
        <v xml:space="preserve"> </v>
      </c>
      <c r="I48" s="384"/>
      <c r="J48" s="385"/>
    </row>
    <row r="49" spans="1:10" ht="17.100000000000001" customHeight="1" x14ac:dyDescent="0.45">
      <c r="A49" s="32">
        <v>39</v>
      </c>
      <c r="B49" s="33" t="str">
        <f>IF(VLOOKUP(A49,'Príloha č. 2'!$A$13:$O$1441,2,0)=0,"",VLOOKUP(A49,'Príloha č. 2'!$A$13:$O$1441,2,0))</f>
        <v/>
      </c>
      <c r="C49" s="170" t="str">
        <f>IF((VLOOKUP(A49,'Príloha č. 2'!$A$13:$O$1441,5,0))="Bratislavský","VRR",IF(VLOOKUP(A49,'Príloha č. 2'!$A$13:$O$1441,5,0)=0," ","MRR"))</f>
        <v xml:space="preserve"> </v>
      </c>
      <c r="D49" s="33" t="str">
        <f>IF(VLOOKUP(A49,'Príloha č. 2'!$A$13:$O$1441,3,0)=0,"",VLOOKUP(A49,'Príloha č. 2'!$A$13:$O$1441,3,0))</f>
        <v/>
      </c>
      <c r="E49" s="33" t="str">
        <f t="shared" si="1"/>
        <v xml:space="preserve"> </v>
      </c>
      <c r="F49" s="33" t="str">
        <f>VLOOKUP(A49,'Príloha č. 2'!$A$13:$O$1441,13,0)</f>
        <v xml:space="preserve"> </v>
      </c>
      <c r="G49" s="33" t="str">
        <f>IF(VLOOKUP(A49,'Príloha č. 2'!$A$13:$O$1441,14,0)=0," ",VLOOKUP(A49,'Príloha č. 2'!$A$13:$O$1441,14,0))</f>
        <v xml:space="preserve"> </v>
      </c>
      <c r="H49" s="33" t="str">
        <f>VLOOKUP(A49,'Príloha č. 2'!$A$13:$O$1441,15,0)</f>
        <v xml:space="preserve"> </v>
      </c>
      <c r="I49" s="384"/>
      <c r="J49" s="385"/>
    </row>
    <row r="50" spans="1:10" ht="17.100000000000001" customHeight="1" x14ac:dyDescent="0.45">
      <c r="A50" s="32">
        <v>40</v>
      </c>
      <c r="B50" s="33" t="str">
        <f>IF(VLOOKUP(A50,'Príloha č. 2'!$A$13:$O$1441,2,0)=0,"",VLOOKUP(A50,'Príloha č. 2'!$A$13:$O$1441,2,0))</f>
        <v/>
      </c>
      <c r="C50" s="170" t="str">
        <f>IF((VLOOKUP(A50,'Príloha č. 2'!$A$13:$O$1441,5,0))="Bratislavský","VRR",IF(VLOOKUP(A50,'Príloha č. 2'!$A$13:$O$1441,5,0)=0," ","MRR"))</f>
        <v xml:space="preserve"> </v>
      </c>
      <c r="D50" s="33" t="str">
        <f>IF(VLOOKUP(A50,'Príloha č. 2'!$A$13:$O$1441,3,0)=0,"",VLOOKUP(A50,'Príloha č. 2'!$A$13:$O$1441,3,0))</f>
        <v/>
      </c>
      <c r="E50" s="33" t="str">
        <f t="shared" si="1"/>
        <v xml:space="preserve"> </v>
      </c>
      <c r="F50" s="33" t="str">
        <f>VLOOKUP(A50,'Príloha č. 2'!$A$13:$O$1441,13,0)</f>
        <v xml:space="preserve"> </v>
      </c>
      <c r="G50" s="33" t="str">
        <f>IF(VLOOKUP(A50,'Príloha č. 2'!$A$13:$O$1441,14,0)=0," ",VLOOKUP(A50,'Príloha č. 2'!$A$13:$O$1441,14,0))</f>
        <v xml:space="preserve"> </v>
      </c>
      <c r="H50" s="33" t="str">
        <f>VLOOKUP(A50,'Príloha č. 2'!$A$13:$O$1441,15,0)</f>
        <v xml:space="preserve"> </v>
      </c>
      <c r="I50" s="384"/>
      <c r="J50" s="385"/>
    </row>
    <row r="51" spans="1:10" ht="17.100000000000001" customHeight="1" x14ac:dyDescent="0.45">
      <c r="A51" s="32">
        <v>41</v>
      </c>
      <c r="B51" s="33" t="str">
        <f>IF(VLOOKUP(A51,'Príloha č. 2'!$A$13:$O$1441,2,0)=0,"",VLOOKUP(A51,'Príloha č. 2'!$A$13:$O$1441,2,0))</f>
        <v/>
      </c>
      <c r="C51" s="170" t="str">
        <f>IF((VLOOKUP(A51,'Príloha č. 2'!$A$13:$O$1441,5,0))="Bratislavský","VRR",IF(VLOOKUP(A51,'Príloha č. 2'!$A$13:$O$1441,5,0)=0," ","MRR"))</f>
        <v xml:space="preserve"> </v>
      </c>
      <c r="D51" s="33" t="str">
        <f>IF(VLOOKUP(A51,'Príloha č. 2'!$A$13:$O$1441,3,0)=0,"",VLOOKUP(A51,'Príloha č. 2'!$A$13:$O$1441,3,0))</f>
        <v/>
      </c>
      <c r="E51" s="33" t="str">
        <f t="shared" si="1"/>
        <v xml:space="preserve"> </v>
      </c>
      <c r="F51" s="33" t="str">
        <f>VLOOKUP(A51,'Príloha č. 2'!$A$13:$O$1441,13,0)</f>
        <v xml:space="preserve"> </v>
      </c>
      <c r="G51" s="33" t="str">
        <f>IF(VLOOKUP(A51,'Príloha č. 2'!$A$13:$O$1441,14,0)=0," ",VLOOKUP(A51,'Príloha č. 2'!$A$13:$O$1441,14,0))</f>
        <v xml:space="preserve"> </v>
      </c>
      <c r="H51" s="33" t="str">
        <f>VLOOKUP(A51,'Príloha č. 2'!$A$13:$O$1441,15,0)</f>
        <v xml:space="preserve"> </v>
      </c>
      <c r="I51" s="384"/>
      <c r="J51" s="385"/>
    </row>
    <row r="52" spans="1:10" ht="17.100000000000001" customHeight="1" x14ac:dyDescent="0.45">
      <c r="A52" s="32">
        <v>42</v>
      </c>
      <c r="B52" s="33" t="str">
        <f>IF(VLOOKUP(A52,'Príloha č. 2'!$A$13:$O$1441,2,0)=0,"",VLOOKUP(A52,'Príloha č. 2'!$A$13:$O$1441,2,0))</f>
        <v/>
      </c>
      <c r="C52" s="170" t="str">
        <f>IF((VLOOKUP(A52,'Príloha č. 2'!$A$13:$O$1441,5,0))="Bratislavský","VRR",IF(VLOOKUP(A52,'Príloha č. 2'!$A$13:$O$1441,5,0)=0," ","MRR"))</f>
        <v xml:space="preserve"> </v>
      </c>
      <c r="D52" s="33" t="str">
        <f>IF(VLOOKUP(A52,'Príloha č. 2'!$A$13:$O$1441,3,0)=0,"",VLOOKUP(A52,'Príloha č. 2'!$A$13:$O$1441,3,0))</f>
        <v/>
      </c>
      <c r="E52" s="33" t="str">
        <f t="shared" si="1"/>
        <v xml:space="preserve"> </v>
      </c>
      <c r="F52" s="33" t="str">
        <f>VLOOKUP(A52,'Príloha č. 2'!$A$13:$O$1441,13,0)</f>
        <v xml:space="preserve"> </v>
      </c>
      <c r="G52" s="33" t="str">
        <f>IF(VLOOKUP(A52,'Príloha č. 2'!$A$13:$O$1441,14,0)=0," ",VLOOKUP(A52,'Príloha č. 2'!$A$13:$O$1441,14,0))</f>
        <v xml:space="preserve"> </v>
      </c>
      <c r="H52" s="33" t="str">
        <f>VLOOKUP(A52,'Príloha č. 2'!$A$13:$O$1441,15,0)</f>
        <v xml:space="preserve"> </v>
      </c>
      <c r="I52" s="384"/>
      <c r="J52" s="385"/>
    </row>
    <row r="53" spans="1:10" ht="17.100000000000001" customHeight="1" x14ac:dyDescent="0.45">
      <c r="A53" s="32">
        <v>43</v>
      </c>
      <c r="B53" s="33" t="str">
        <f>IF(VLOOKUP(A53,'Príloha č. 2'!$A$13:$O$1441,2,0)=0,"",VLOOKUP(A53,'Príloha č. 2'!$A$13:$O$1441,2,0))</f>
        <v/>
      </c>
      <c r="C53" s="170" t="str">
        <f>IF((VLOOKUP(A53,'Príloha č. 2'!$A$13:$O$1441,5,0))="Bratislavský","VRR",IF(VLOOKUP(A53,'Príloha č. 2'!$A$13:$O$1441,5,0)=0," ","MRR"))</f>
        <v xml:space="preserve"> </v>
      </c>
      <c r="D53" s="33" t="str">
        <f>IF(VLOOKUP(A53,'Príloha č. 2'!$A$13:$O$1441,3,0)=0,"",VLOOKUP(A53,'Príloha č. 2'!$A$13:$O$1441,3,0))</f>
        <v/>
      </c>
      <c r="E53" s="33" t="str">
        <f t="shared" si="1"/>
        <v xml:space="preserve"> </v>
      </c>
      <c r="F53" s="33" t="str">
        <f>VLOOKUP(A53,'Príloha č. 2'!$A$13:$O$1441,13,0)</f>
        <v xml:space="preserve"> </v>
      </c>
      <c r="G53" s="33" t="str">
        <f>IF(VLOOKUP(A53,'Príloha č. 2'!$A$13:$O$1441,14,0)=0," ",VLOOKUP(A53,'Príloha č. 2'!$A$13:$O$1441,14,0))</f>
        <v xml:space="preserve"> </v>
      </c>
      <c r="H53" s="33" t="str">
        <f>VLOOKUP(A53,'Príloha č. 2'!$A$13:$O$1441,15,0)</f>
        <v xml:space="preserve"> </v>
      </c>
      <c r="I53" s="384"/>
      <c r="J53" s="385"/>
    </row>
    <row r="54" spans="1:10" ht="17.100000000000001" customHeight="1" x14ac:dyDescent="0.45">
      <c r="A54" s="32">
        <v>44</v>
      </c>
      <c r="B54" s="33" t="str">
        <f>IF(VLOOKUP(A54,'Príloha č. 2'!$A$13:$O$1441,2,0)=0,"",VLOOKUP(A54,'Príloha č. 2'!$A$13:$O$1441,2,0))</f>
        <v/>
      </c>
      <c r="C54" s="170" t="str">
        <f>IF((VLOOKUP(A54,'Príloha č. 2'!$A$13:$O$1441,5,0))="Bratislavský","VRR",IF(VLOOKUP(A54,'Príloha č. 2'!$A$13:$O$1441,5,0)=0," ","MRR"))</f>
        <v xml:space="preserve"> </v>
      </c>
      <c r="D54" s="33" t="str">
        <f>IF(VLOOKUP(A54,'Príloha č. 2'!$A$13:$O$1441,3,0)=0,"",VLOOKUP(A54,'Príloha č. 2'!$A$13:$O$1441,3,0))</f>
        <v/>
      </c>
      <c r="E54" s="33" t="str">
        <f t="shared" si="1"/>
        <v xml:space="preserve"> </v>
      </c>
      <c r="F54" s="33" t="str">
        <f>VLOOKUP(A54,'Príloha č. 2'!$A$13:$O$1441,13,0)</f>
        <v xml:space="preserve"> </v>
      </c>
      <c r="G54" s="33" t="str">
        <f>IF(VLOOKUP(A54,'Príloha č. 2'!$A$13:$O$1441,14,0)=0," ",VLOOKUP(A54,'Príloha č. 2'!$A$13:$O$1441,14,0))</f>
        <v xml:space="preserve"> </v>
      </c>
      <c r="H54" s="33" t="str">
        <f>VLOOKUP(A54,'Príloha č. 2'!$A$13:$O$1441,15,0)</f>
        <v xml:space="preserve"> </v>
      </c>
      <c r="I54" s="384"/>
      <c r="J54" s="385"/>
    </row>
    <row r="55" spans="1:10" ht="17.100000000000001" customHeight="1" x14ac:dyDescent="0.45">
      <c r="A55" s="32">
        <v>45</v>
      </c>
      <c r="B55" s="33" t="str">
        <f>IF(VLOOKUP(A55,'Príloha č. 2'!$A$13:$O$1441,2,0)=0,"",VLOOKUP(A55,'Príloha č. 2'!$A$13:$O$1441,2,0))</f>
        <v/>
      </c>
      <c r="C55" s="170" t="str">
        <f>IF((VLOOKUP(A55,'Príloha č. 2'!$A$13:$O$1441,5,0))="Bratislavský","VRR",IF(VLOOKUP(A55,'Príloha č. 2'!$A$13:$O$1441,5,0)=0," ","MRR"))</f>
        <v xml:space="preserve"> </v>
      </c>
      <c r="D55" s="33" t="str">
        <f>IF(VLOOKUP(A55,'Príloha č. 2'!$A$13:$O$1441,3,0)=0,"",VLOOKUP(A55,'Príloha č. 2'!$A$13:$O$1441,3,0))</f>
        <v/>
      </c>
      <c r="E55" s="33" t="str">
        <f t="shared" si="1"/>
        <v xml:space="preserve"> </v>
      </c>
      <c r="F55" s="33" t="str">
        <f>VLOOKUP(A55,'Príloha č. 2'!$A$13:$O$1441,13,0)</f>
        <v xml:space="preserve"> </v>
      </c>
      <c r="G55" s="33" t="str">
        <f>IF(VLOOKUP(A55,'Príloha č. 2'!$A$13:$O$1441,14,0)=0," ",VLOOKUP(A55,'Príloha č. 2'!$A$13:$O$1441,14,0))</f>
        <v xml:space="preserve"> </v>
      </c>
      <c r="H55" s="33" t="str">
        <f>VLOOKUP(A55,'Príloha č. 2'!$A$13:$O$1441,15,0)</f>
        <v xml:space="preserve"> </v>
      </c>
      <c r="I55" s="384"/>
      <c r="J55" s="385"/>
    </row>
    <row r="56" spans="1:10" ht="17.100000000000001" customHeight="1" x14ac:dyDescent="0.45">
      <c r="A56" s="32">
        <v>46</v>
      </c>
      <c r="B56" s="33" t="str">
        <f>IF(VLOOKUP(A56,'Príloha č. 2'!$A$13:$O$1441,2,0)=0,"",VLOOKUP(A56,'Príloha č. 2'!$A$13:$O$1441,2,0))</f>
        <v/>
      </c>
      <c r="C56" s="170" t="str">
        <f>IF((VLOOKUP(A56,'Príloha č. 2'!$A$13:$O$1441,5,0))="Bratislavský","VRR",IF(VLOOKUP(A56,'Príloha č. 2'!$A$13:$O$1441,5,0)=0," ","MRR"))</f>
        <v xml:space="preserve"> </v>
      </c>
      <c r="D56" s="33" t="str">
        <f>IF(VLOOKUP(A56,'Príloha č. 2'!$A$13:$O$1441,3,0)=0,"",VLOOKUP(A56,'Príloha č. 2'!$A$13:$O$1441,3,0))</f>
        <v/>
      </c>
      <c r="E56" s="33" t="str">
        <f t="shared" si="1"/>
        <v xml:space="preserve"> </v>
      </c>
      <c r="F56" s="33" t="str">
        <f>VLOOKUP(A56,'Príloha č. 2'!$A$13:$O$1441,13,0)</f>
        <v xml:space="preserve"> </v>
      </c>
      <c r="G56" s="33" t="str">
        <f>IF(VLOOKUP(A56,'Príloha č. 2'!$A$13:$O$1441,14,0)=0," ",VLOOKUP(A56,'Príloha č. 2'!$A$13:$O$1441,14,0))</f>
        <v xml:space="preserve"> </v>
      </c>
      <c r="H56" s="33" t="str">
        <f>VLOOKUP(A56,'Príloha č. 2'!$A$13:$O$1441,15,0)</f>
        <v xml:space="preserve"> </v>
      </c>
      <c r="I56" s="384"/>
      <c r="J56" s="385"/>
    </row>
    <row r="57" spans="1:10" ht="17.100000000000001" customHeight="1" x14ac:dyDescent="0.45">
      <c r="A57" s="32">
        <v>47</v>
      </c>
      <c r="B57" s="33" t="str">
        <f>IF(VLOOKUP(A57,'Príloha č. 2'!$A$13:$O$1441,2,0)=0,"",VLOOKUP(A57,'Príloha č. 2'!$A$13:$O$1441,2,0))</f>
        <v/>
      </c>
      <c r="C57" s="170" t="str">
        <f>IF((VLOOKUP(A57,'Príloha č. 2'!$A$13:$O$1441,5,0))="Bratislavský","VRR",IF(VLOOKUP(A57,'Príloha č. 2'!$A$13:$O$1441,5,0)=0," ","MRR"))</f>
        <v xml:space="preserve"> </v>
      </c>
      <c r="D57" s="33" t="str">
        <f>IF(VLOOKUP(A57,'Príloha č. 2'!$A$13:$O$1441,3,0)=0,"",VLOOKUP(A57,'Príloha č. 2'!$A$13:$O$1441,3,0))</f>
        <v/>
      </c>
      <c r="E57" s="33" t="str">
        <f t="shared" si="1"/>
        <v xml:space="preserve"> </v>
      </c>
      <c r="F57" s="33" t="str">
        <f>VLOOKUP(A57,'Príloha č. 2'!$A$13:$O$1441,13,0)</f>
        <v xml:space="preserve"> </v>
      </c>
      <c r="G57" s="33" t="str">
        <f>IF(VLOOKUP(A57,'Príloha č. 2'!$A$13:$O$1441,14,0)=0," ",VLOOKUP(A57,'Príloha č. 2'!$A$13:$O$1441,14,0))</f>
        <v xml:space="preserve"> </v>
      </c>
      <c r="H57" s="33" t="str">
        <f>VLOOKUP(A57,'Príloha č. 2'!$A$13:$O$1441,15,0)</f>
        <v xml:space="preserve"> </v>
      </c>
      <c r="I57" s="384"/>
      <c r="J57" s="385"/>
    </row>
    <row r="58" spans="1:10" ht="17.100000000000001" customHeight="1" x14ac:dyDescent="0.45">
      <c r="A58" s="32">
        <v>48</v>
      </c>
      <c r="B58" s="33" t="str">
        <f>IF(VLOOKUP(A58,'Príloha č. 2'!$A$13:$O$1441,2,0)=0,"",VLOOKUP(A58,'Príloha č. 2'!$A$13:$O$1441,2,0))</f>
        <v/>
      </c>
      <c r="C58" s="170" t="str">
        <f>IF((VLOOKUP(A58,'Príloha č. 2'!$A$13:$O$1441,5,0))="Bratislavský","VRR",IF(VLOOKUP(A58,'Príloha č. 2'!$A$13:$O$1441,5,0)=0," ","MRR"))</f>
        <v xml:space="preserve"> </v>
      </c>
      <c r="D58" s="33" t="str">
        <f>IF(VLOOKUP(A58,'Príloha č. 2'!$A$13:$O$1441,3,0)=0,"",VLOOKUP(A58,'Príloha č. 2'!$A$13:$O$1441,3,0))</f>
        <v/>
      </c>
      <c r="E58" s="33" t="str">
        <f t="shared" si="1"/>
        <v xml:space="preserve"> </v>
      </c>
      <c r="F58" s="33" t="str">
        <f>VLOOKUP(A58,'Príloha č. 2'!$A$13:$O$1441,13,0)</f>
        <v xml:space="preserve"> </v>
      </c>
      <c r="G58" s="33" t="str">
        <f>IF(VLOOKUP(A58,'Príloha č. 2'!$A$13:$O$1441,14,0)=0," ",VLOOKUP(A58,'Príloha č. 2'!$A$13:$O$1441,14,0))</f>
        <v xml:space="preserve"> </v>
      </c>
      <c r="H58" s="33" t="str">
        <f>VLOOKUP(A58,'Príloha č. 2'!$A$13:$O$1441,15,0)</f>
        <v xml:space="preserve"> </v>
      </c>
      <c r="I58" s="384"/>
      <c r="J58" s="385"/>
    </row>
    <row r="59" spans="1:10" ht="17.100000000000001" customHeight="1" x14ac:dyDescent="0.45">
      <c r="A59" s="32">
        <v>49</v>
      </c>
      <c r="B59" s="33" t="str">
        <f>IF(VLOOKUP(A59,'Príloha č. 2'!$A$13:$O$1441,2,0)=0,"",VLOOKUP(A59,'Príloha č. 2'!$A$13:$O$1441,2,0))</f>
        <v/>
      </c>
      <c r="C59" s="170" t="str">
        <f>IF((VLOOKUP(A59,'Príloha č. 2'!$A$13:$O$1441,5,0))="Bratislavský","VRR",IF(VLOOKUP(A59,'Príloha č. 2'!$A$13:$O$1441,5,0)=0," ","MRR"))</f>
        <v xml:space="preserve"> </v>
      </c>
      <c r="D59" s="33" t="str">
        <f>IF(VLOOKUP(A59,'Príloha č. 2'!$A$13:$O$1441,3,0)=0,"",VLOOKUP(A59,'Príloha č. 2'!$A$13:$O$1441,3,0))</f>
        <v/>
      </c>
      <c r="E59" s="33" t="str">
        <f t="shared" si="1"/>
        <v xml:space="preserve"> </v>
      </c>
      <c r="F59" s="33" t="str">
        <f>VLOOKUP(A59,'Príloha č. 2'!$A$13:$O$1441,13,0)</f>
        <v xml:space="preserve"> </v>
      </c>
      <c r="G59" s="33" t="str">
        <f>IF(VLOOKUP(A59,'Príloha č. 2'!$A$13:$O$1441,14,0)=0," ",VLOOKUP(A59,'Príloha č. 2'!$A$13:$O$1441,14,0))</f>
        <v xml:space="preserve"> </v>
      </c>
      <c r="H59" s="33" t="str">
        <f>VLOOKUP(A59,'Príloha č. 2'!$A$13:$O$1441,15,0)</f>
        <v xml:space="preserve"> </v>
      </c>
      <c r="I59" s="384"/>
      <c r="J59" s="385"/>
    </row>
    <row r="60" spans="1:10" ht="17.100000000000001" customHeight="1" x14ac:dyDescent="0.45">
      <c r="A60" s="32">
        <v>50</v>
      </c>
      <c r="B60" s="33" t="str">
        <f>IF(VLOOKUP(A60,'Príloha č. 2'!$A$13:$O$1441,2,0)=0,"",VLOOKUP(A60,'Príloha č. 2'!$A$13:$O$1441,2,0))</f>
        <v/>
      </c>
      <c r="C60" s="170" t="str">
        <f>IF((VLOOKUP(A60,'Príloha č. 2'!$A$13:$O$1441,5,0))="Bratislavský","VRR",IF(VLOOKUP(A60,'Príloha č. 2'!$A$13:$O$1441,5,0)=0," ","MRR"))</f>
        <v xml:space="preserve"> </v>
      </c>
      <c r="D60" s="33" t="str">
        <f>IF(VLOOKUP(A60,'Príloha č. 2'!$A$13:$O$1441,3,0)=0,"",VLOOKUP(A60,'Príloha č. 2'!$A$13:$O$1441,3,0))</f>
        <v/>
      </c>
      <c r="E60" s="33" t="str">
        <f t="shared" si="1"/>
        <v xml:space="preserve"> </v>
      </c>
      <c r="F60" s="33" t="str">
        <f>VLOOKUP(A60,'Príloha č. 2'!$A$13:$O$1441,13,0)</f>
        <v xml:space="preserve"> </v>
      </c>
      <c r="G60" s="33" t="str">
        <f>IF(VLOOKUP(A60,'Príloha č. 2'!$A$13:$O$1441,14,0)=0," ",VLOOKUP(A60,'Príloha č. 2'!$A$13:$O$1441,14,0))</f>
        <v xml:space="preserve"> </v>
      </c>
      <c r="H60" s="33" t="str">
        <f>VLOOKUP(A60,'Príloha č. 2'!$A$13:$O$1441,15,0)</f>
        <v xml:space="preserve"> </v>
      </c>
      <c r="I60" s="384"/>
      <c r="J60" s="385"/>
    </row>
    <row r="61" spans="1:10" ht="17.100000000000001" customHeight="1" x14ac:dyDescent="0.45">
      <c r="A61" s="32">
        <v>51</v>
      </c>
      <c r="B61" s="33" t="str">
        <f>IF(VLOOKUP(A61,'Príloha č. 2'!$A$13:$O$1441,2,0)=0,"",VLOOKUP(A61,'Príloha č. 2'!$A$13:$O$1441,2,0))</f>
        <v/>
      </c>
      <c r="C61" s="170" t="str">
        <f>IF((VLOOKUP(A61,'Príloha č. 2'!$A$13:$O$1441,5,0))="Bratislavský","VRR",IF(VLOOKUP(A61,'Príloha č. 2'!$A$13:$O$1441,5,0)=0," ","MRR"))</f>
        <v xml:space="preserve"> </v>
      </c>
      <c r="D61" s="33" t="str">
        <f>IF(VLOOKUP(A61,'Príloha č. 2'!$A$13:$O$1441,3,0)=0,"",VLOOKUP(A61,'Príloha č. 2'!$A$13:$O$1441,3,0))</f>
        <v/>
      </c>
      <c r="E61" s="33" t="str">
        <f t="shared" si="1"/>
        <v xml:space="preserve"> </v>
      </c>
      <c r="F61" s="33" t="str">
        <f>VLOOKUP(A61,'Príloha č. 2'!$A$13:$O$1441,13,0)</f>
        <v xml:space="preserve"> </v>
      </c>
      <c r="G61" s="33" t="str">
        <f>IF(VLOOKUP(A61,'Príloha č. 2'!$A$13:$O$1441,14,0)=0," ",VLOOKUP(A61,'Príloha č. 2'!$A$13:$O$1441,14,0))</f>
        <v xml:space="preserve"> </v>
      </c>
      <c r="H61" s="33" t="str">
        <f>VLOOKUP(A61,'Príloha č. 2'!$A$13:$O$1441,15,0)</f>
        <v xml:space="preserve"> </v>
      </c>
      <c r="I61" s="384"/>
      <c r="J61" s="385"/>
    </row>
    <row r="62" spans="1:10" ht="17.100000000000001" customHeight="1" x14ac:dyDescent="0.45">
      <c r="A62" s="32">
        <v>52</v>
      </c>
      <c r="B62" s="33" t="str">
        <f>IF(VLOOKUP(A62,'Príloha č. 2'!$A$13:$O$1441,2,0)=0,"",VLOOKUP(A62,'Príloha č. 2'!$A$13:$O$1441,2,0))</f>
        <v/>
      </c>
      <c r="C62" s="170" t="str">
        <f>IF((VLOOKUP(A62,'Príloha č. 2'!$A$13:$O$1441,5,0))="Bratislavský","VRR",IF(VLOOKUP(A62,'Príloha č. 2'!$A$13:$O$1441,5,0)=0," ","MRR"))</f>
        <v xml:space="preserve"> </v>
      </c>
      <c r="D62" s="33" t="str">
        <f>IF(VLOOKUP(A62,'Príloha č. 2'!$A$13:$O$1441,3,0)=0,"",VLOOKUP(A62,'Príloha č. 2'!$A$13:$O$1441,3,0))</f>
        <v/>
      </c>
      <c r="E62" s="33" t="str">
        <f t="shared" si="1"/>
        <v xml:space="preserve"> </v>
      </c>
      <c r="F62" s="33" t="str">
        <f>VLOOKUP(A62,'Príloha č. 2'!$A$13:$O$1441,13,0)</f>
        <v xml:space="preserve"> </v>
      </c>
      <c r="G62" s="33" t="str">
        <f>IF(VLOOKUP(A62,'Príloha č. 2'!$A$13:$O$1441,14,0)=0," ",VLOOKUP(A62,'Príloha č. 2'!$A$13:$O$1441,14,0))</f>
        <v xml:space="preserve"> </v>
      </c>
      <c r="H62" s="33" t="str">
        <f>VLOOKUP(A62,'Príloha č. 2'!$A$13:$O$1441,15,0)</f>
        <v xml:space="preserve"> </v>
      </c>
      <c r="I62" s="384"/>
      <c r="J62" s="385"/>
    </row>
    <row r="63" spans="1:10" ht="17.100000000000001" customHeight="1" x14ac:dyDescent="0.45">
      <c r="A63" s="32">
        <v>53</v>
      </c>
      <c r="B63" s="33" t="str">
        <f>IF(VLOOKUP(A63,'Príloha č. 2'!$A$13:$O$1441,2,0)=0,"",VLOOKUP(A63,'Príloha č. 2'!$A$13:$O$1441,2,0))</f>
        <v/>
      </c>
      <c r="C63" s="170" t="str">
        <f>IF((VLOOKUP(A63,'Príloha č. 2'!$A$13:$O$1441,5,0))="Bratislavský","VRR",IF(VLOOKUP(A63,'Príloha č. 2'!$A$13:$O$1441,5,0)=0," ","MRR"))</f>
        <v xml:space="preserve"> </v>
      </c>
      <c r="D63" s="33" t="str">
        <f>IF(VLOOKUP(A63,'Príloha č. 2'!$A$13:$O$1441,3,0)=0,"",VLOOKUP(A63,'Príloha č. 2'!$A$13:$O$1441,3,0))</f>
        <v/>
      </c>
      <c r="E63" s="33" t="str">
        <f t="shared" si="1"/>
        <v xml:space="preserve"> </v>
      </c>
      <c r="F63" s="33" t="str">
        <f>VLOOKUP(A63,'Príloha č. 2'!$A$13:$O$1441,13,0)</f>
        <v xml:space="preserve"> </v>
      </c>
      <c r="G63" s="33" t="str">
        <f>IF(VLOOKUP(A63,'Príloha č. 2'!$A$13:$O$1441,14,0)=0," ",VLOOKUP(A63,'Príloha č. 2'!$A$13:$O$1441,14,0))</f>
        <v xml:space="preserve"> </v>
      </c>
      <c r="H63" s="33" t="str">
        <f>VLOOKUP(A63,'Príloha č. 2'!$A$13:$O$1441,15,0)</f>
        <v xml:space="preserve"> </v>
      </c>
      <c r="I63" s="384"/>
      <c r="J63" s="385"/>
    </row>
    <row r="64" spans="1:10" ht="17.100000000000001" customHeight="1" x14ac:dyDescent="0.45">
      <c r="A64" s="32">
        <v>54</v>
      </c>
      <c r="B64" s="33" t="str">
        <f>IF(VLOOKUP(A64,'Príloha č. 2'!$A$13:$O$1441,2,0)=0,"",VLOOKUP(A64,'Príloha č. 2'!$A$13:$O$1441,2,0))</f>
        <v/>
      </c>
      <c r="C64" s="170" t="str">
        <f>IF((VLOOKUP(A64,'Príloha č. 2'!$A$13:$O$1441,5,0))="Bratislavský","VRR",IF(VLOOKUP(A64,'Príloha č. 2'!$A$13:$O$1441,5,0)=0," ","MRR"))</f>
        <v xml:space="preserve"> </v>
      </c>
      <c r="D64" s="33" t="str">
        <f>IF(VLOOKUP(A64,'Príloha č. 2'!$A$13:$O$1441,3,0)=0,"",VLOOKUP(A64,'Príloha č. 2'!$A$13:$O$1441,3,0))</f>
        <v/>
      </c>
      <c r="E64" s="33" t="str">
        <f t="shared" si="1"/>
        <v xml:space="preserve"> </v>
      </c>
      <c r="F64" s="33" t="str">
        <f>VLOOKUP(A64,'Príloha č. 2'!$A$13:$O$1441,13,0)</f>
        <v xml:space="preserve"> </v>
      </c>
      <c r="G64" s="33" t="str">
        <f>IF(VLOOKUP(A64,'Príloha č. 2'!$A$13:$O$1441,14,0)=0," ",VLOOKUP(A64,'Príloha č. 2'!$A$13:$O$1441,14,0))</f>
        <v xml:space="preserve"> </v>
      </c>
      <c r="H64" s="33" t="str">
        <f>VLOOKUP(A64,'Príloha č. 2'!$A$13:$O$1441,15,0)</f>
        <v xml:space="preserve"> </v>
      </c>
      <c r="I64" s="384"/>
      <c r="J64" s="385"/>
    </row>
    <row r="65" spans="1:10" ht="17.100000000000001" customHeight="1" x14ac:dyDescent="0.45">
      <c r="A65" s="32">
        <v>55</v>
      </c>
      <c r="B65" s="33" t="str">
        <f>IF(VLOOKUP(A65,'Príloha č. 2'!$A$13:$O$1441,2,0)=0,"",VLOOKUP(A65,'Príloha č. 2'!$A$13:$O$1441,2,0))</f>
        <v/>
      </c>
      <c r="C65" s="170" t="str">
        <f>IF((VLOOKUP(A65,'Príloha č. 2'!$A$13:$O$1441,5,0))="Bratislavský","VRR",IF(VLOOKUP(A65,'Príloha č. 2'!$A$13:$O$1441,5,0)=0," ","MRR"))</f>
        <v xml:space="preserve"> </v>
      </c>
      <c r="D65" s="33" t="str">
        <f>IF(VLOOKUP(A65,'Príloha č. 2'!$A$13:$O$1441,3,0)=0,"",VLOOKUP(A65,'Príloha č. 2'!$A$13:$O$1441,3,0))</f>
        <v/>
      </c>
      <c r="E65" s="33" t="str">
        <f t="shared" si="1"/>
        <v xml:space="preserve"> </v>
      </c>
      <c r="F65" s="33" t="str">
        <f>VLOOKUP(A65,'Príloha č. 2'!$A$13:$O$1441,13,0)</f>
        <v xml:space="preserve"> </v>
      </c>
      <c r="G65" s="33" t="str">
        <f>IF(VLOOKUP(A65,'Príloha č. 2'!$A$13:$O$1441,14,0)=0," ",VLOOKUP(A65,'Príloha č. 2'!$A$13:$O$1441,14,0))</f>
        <v xml:space="preserve"> </v>
      </c>
      <c r="H65" s="33" t="str">
        <f>VLOOKUP(A65,'Príloha č. 2'!$A$13:$O$1441,15,0)</f>
        <v xml:space="preserve"> </v>
      </c>
      <c r="I65" s="175"/>
      <c r="J65" s="176"/>
    </row>
    <row r="66" spans="1:10" ht="17.100000000000001" customHeight="1" x14ac:dyDescent="0.45">
      <c r="A66" s="32">
        <v>56</v>
      </c>
      <c r="B66" s="33" t="str">
        <f>IF(VLOOKUP(A66,'Príloha č. 2'!$A$13:$O$1441,2,0)=0,"",VLOOKUP(A66,'Príloha č. 2'!$A$13:$O$1441,2,0))</f>
        <v/>
      </c>
      <c r="C66" s="170" t="str">
        <f>IF((VLOOKUP(A66,'Príloha č. 2'!$A$13:$O$1441,5,0))="Bratislavský","VRR",IF(VLOOKUP(A66,'Príloha č. 2'!$A$13:$O$1441,5,0)=0," ","MRR"))</f>
        <v xml:space="preserve"> </v>
      </c>
      <c r="D66" s="33" t="str">
        <f>IF(VLOOKUP(A66,'Príloha č. 2'!$A$13:$O$1441,3,0)=0,"",VLOOKUP(A66,'Príloha č. 2'!$A$13:$O$1441,3,0))</f>
        <v/>
      </c>
      <c r="E66" s="33" t="str">
        <f t="shared" si="1"/>
        <v xml:space="preserve"> </v>
      </c>
      <c r="F66" s="33" t="str">
        <f>VLOOKUP(A66,'Príloha č. 2'!$A$13:$O$1441,13,0)</f>
        <v xml:space="preserve"> </v>
      </c>
      <c r="G66" s="33" t="str">
        <f>IF(VLOOKUP(A66,'Príloha č. 2'!$A$13:$O$1441,14,0)=0," ",VLOOKUP(A66,'Príloha č. 2'!$A$13:$O$1441,14,0))</f>
        <v xml:space="preserve"> </v>
      </c>
      <c r="H66" s="33" t="str">
        <f>VLOOKUP(A66,'Príloha č. 2'!$A$13:$O$1441,15,0)</f>
        <v xml:space="preserve"> </v>
      </c>
      <c r="I66" s="384"/>
      <c r="J66" s="385"/>
    </row>
    <row r="67" spans="1:10" ht="17.100000000000001" customHeight="1" x14ac:dyDescent="0.45">
      <c r="A67" s="32">
        <v>57</v>
      </c>
      <c r="B67" s="33" t="str">
        <f>IF(VLOOKUP(A67,'Príloha č. 2'!$A$13:$O$1441,2,0)=0,"",VLOOKUP(A67,'Príloha č. 2'!$A$13:$O$1441,2,0))</f>
        <v/>
      </c>
      <c r="C67" s="170" t="str">
        <f>IF((VLOOKUP(A67,'Príloha č. 2'!$A$13:$O$1441,5,0))="Bratislavský","VRR",IF(VLOOKUP(A67,'Príloha č. 2'!$A$13:$O$1441,5,0)=0," ","MRR"))</f>
        <v xml:space="preserve"> </v>
      </c>
      <c r="D67" s="33" t="str">
        <f>IF(VLOOKUP(A67,'Príloha č. 2'!$A$13:$O$1441,3,0)=0,"",VLOOKUP(A67,'Príloha č. 2'!$A$13:$O$1441,3,0))</f>
        <v/>
      </c>
      <c r="E67" s="33" t="str">
        <f t="shared" si="1"/>
        <v xml:space="preserve"> </v>
      </c>
      <c r="F67" s="33" t="str">
        <f>VLOOKUP(A67,'Príloha č. 2'!$A$13:$O$1441,13,0)</f>
        <v xml:space="preserve"> </v>
      </c>
      <c r="G67" s="33" t="str">
        <f>IF(VLOOKUP(A67,'Príloha č. 2'!$A$13:$O$1441,14,0)=0," ",VLOOKUP(A67,'Príloha č. 2'!$A$13:$O$1441,14,0))</f>
        <v xml:space="preserve"> </v>
      </c>
      <c r="H67" s="33" t="str">
        <f>VLOOKUP(A67,'Príloha č. 2'!$A$13:$O$1441,15,0)</f>
        <v xml:space="preserve"> </v>
      </c>
      <c r="I67" s="384"/>
      <c r="J67" s="385"/>
    </row>
    <row r="68" spans="1:10" ht="17.100000000000001" customHeight="1" x14ac:dyDescent="0.45">
      <c r="A68" s="32">
        <v>58</v>
      </c>
      <c r="B68" s="33" t="str">
        <f>IF(VLOOKUP(A68,'Príloha č. 2'!$A$13:$O$1441,2,0)=0,"",VLOOKUP(A68,'Príloha č. 2'!$A$13:$O$1441,2,0))</f>
        <v/>
      </c>
      <c r="C68" s="170" t="str">
        <f>IF((VLOOKUP(A68,'Príloha č. 2'!$A$13:$O$1441,5,0))="Bratislavský","VRR",IF(VLOOKUP(A68,'Príloha č. 2'!$A$13:$O$1441,5,0)=0," ","MRR"))</f>
        <v xml:space="preserve"> </v>
      </c>
      <c r="D68" s="33" t="str">
        <f>IF(VLOOKUP(A68,'Príloha č. 2'!$A$13:$O$1441,3,0)=0,"",VLOOKUP(A68,'Príloha č. 2'!$A$13:$O$1441,3,0))</f>
        <v/>
      </c>
      <c r="E68" s="33" t="str">
        <f t="shared" si="1"/>
        <v xml:space="preserve"> </v>
      </c>
      <c r="F68" s="33" t="str">
        <f>VLOOKUP(A68,'Príloha č. 2'!$A$13:$O$1441,13,0)</f>
        <v xml:space="preserve"> </v>
      </c>
      <c r="G68" s="33" t="str">
        <f>IF(VLOOKUP(A68,'Príloha č. 2'!$A$13:$O$1441,14,0)=0," ",VLOOKUP(A68,'Príloha č. 2'!$A$13:$O$1441,14,0))</f>
        <v xml:space="preserve"> </v>
      </c>
      <c r="H68" s="33" t="str">
        <f>VLOOKUP(A68,'Príloha č. 2'!$A$13:$O$1441,15,0)</f>
        <v xml:space="preserve"> </v>
      </c>
      <c r="I68" s="384"/>
      <c r="J68" s="385"/>
    </row>
    <row r="69" spans="1:10" ht="17.100000000000001" customHeight="1" x14ac:dyDescent="0.45">
      <c r="A69" s="32">
        <v>59</v>
      </c>
      <c r="B69" s="33" t="str">
        <f>IF(VLOOKUP(A69,'Príloha č. 2'!$A$13:$O$1441,2,0)=0,"",VLOOKUP(A69,'Príloha č. 2'!$A$13:$O$1441,2,0))</f>
        <v/>
      </c>
      <c r="C69" s="170" t="str">
        <f>IF((VLOOKUP(A69,'Príloha č. 2'!$A$13:$O$1441,5,0))="Bratislavský","VRR",IF(VLOOKUP(A69,'Príloha č. 2'!$A$13:$O$1441,5,0)=0," ","MRR"))</f>
        <v xml:space="preserve"> </v>
      </c>
      <c r="D69" s="33" t="str">
        <f>IF(VLOOKUP(A69,'Príloha č. 2'!$A$13:$O$1441,3,0)=0,"",VLOOKUP(A69,'Príloha č. 2'!$A$13:$O$1441,3,0))</f>
        <v/>
      </c>
      <c r="E69" s="33" t="str">
        <f t="shared" si="1"/>
        <v xml:space="preserve"> </v>
      </c>
      <c r="F69" s="33" t="str">
        <f>VLOOKUP(A69,'Príloha č. 2'!$A$13:$O$1441,13,0)</f>
        <v xml:space="preserve"> </v>
      </c>
      <c r="G69" s="33" t="str">
        <f>IF(VLOOKUP(A69,'Príloha č. 2'!$A$13:$O$1441,14,0)=0," ",VLOOKUP(A69,'Príloha č. 2'!$A$13:$O$1441,14,0))</f>
        <v xml:space="preserve"> </v>
      </c>
      <c r="H69" s="33" t="str">
        <f>VLOOKUP(A69,'Príloha č. 2'!$A$13:$O$1441,15,0)</f>
        <v xml:space="preserve"> </v>
      </c>
      <c r="I69" s="384"/>
      <c r="J69" s="385"/>
    </row>
    <row r="70" spans="1:10" ht="17.100000000000001" customHeight="1" x14ac:dyDescent="0.45">
      <c r="A70" s="32">
        <v>60</v>
      </c>
      <c r="B70" s="33" t="str">
        <f>IF(VLOOKUP(A70,'Príloha č. 2'!$A$13:$O$1441,2,0)=0,"",VLOOKUP(A70,'Príloha č. 2'!$A$13:$O$1441,2,0))</f>
        <v/>
      </c>
      <c r="C70" s="170" t="str">
        <f>IF((VLOOKUP(A70,'Príloha č. 2'!$A$13:$O$1441,5,0))="Bratislavský","VRR",IF(VLOOKUP(A70,'Príloha č. 2'!$A$13:$O$1441,5,0)=0," ","MRR"))</f>
        <v xml:space="preserve"> </v>
      </c>
      <c r="D70" s="33" t="str">
        <f>IF(VLOOKUP(A70,'Príloha č. 2'!$A$13:$O$1441,3,0)=0,"",VLOOKUP(A70,'Príloha č. 2'!$A$13:$O$1441,3,0))</f>
        <v/>
      </c>
      <c r="E70" s="33" t="str">
        <f t="shared" si="1"/>
        <v xml:space="preserve"> </v>
      </c>
      <c r="F70" s="33" t="str">
        <f>VLOOKUP(A70,'Príloha č. 2'!$A$13:$O$1441,13,0)</f>
        <v xml:space="preserve"> </v>
      </c>
      <c r="G70" s="33" t="str">
        <f>IF(VLOOKUP(A70,'Príloha č. 2'!$A$13:$O$1441,14,0)=0," ",VLOOKUP(A70,'Príloha č. 2'!$A$13:$O$1441,14,0))</f>
        <v xml:space="preserve"> </v>
      </c>
      <c r="H70" s="33" t="str">
        <f>VLOOKUP(A70,'Príloha č. 2'!$A$13:$O$1441,15,0)</f>
        <v xml:space="preserve"> </v>
      </c>
      <c r="I70" s="384"/>
      <c r="J70" s="385"/>
    </row>
    <row r="71" spans="1:10" ht="17.100000000000001" customHeight="1" x14ac:dyDescent="0.45">
      <c r="A71" s="32">
        <v>61</v>
      </c>
      <c r="B71" s="33" t="str">
        <f>IF(VLOOKUP(A71,'Príloha č. 2'!$A$13:$O$1441,2,0)=0,"",VLOOKUP(A71,'Príloha č. 2'!$A$13:$O$1441,2,0))</f>
        <v/>
      </c>
      <c r="C71" s="170" t="str">
        <f>IF((VLOOKUP(A71,'Príloha č. 2'!$A$13:$O$1441,5,0))="Bratislavský","VRR",IF(VLOOKUP(A71,'Príloha č. 2'!$A$13:$O$1441,5,0)=0," ","MRR"))</f>
        <v xml:space="preserve"> </v>
      </c>
      <c r="D71" s="33" t="str">
        <f>IF(VLOOKUP(A71,'Príloha č. 2'!$A$13:$O$1441,3,0)=0,"",VLOOKUP(A71,'Príloha č. 2'!$A$13:$O$1441,3,0))</f>
        <v/>
      </c>
      <c r="E71" s="33" t="str">
        <f t="shared" si="1"/>
        <v xml:space="preserve"> </v>
      </c>
      <c r="F71" s="33" t="str">
        <f>VLOOKUP(A71,'Príloha č. 2'!$A$13:$O$1441,13,0)</f>
        <v xml:space="preserve"> </v>
      </c>
      <c r="G71" s="33" t="str">
        <f>IF(VLOOKUP(A71,'Príloha č. 2'!$A$13:$O$1441,14,0)=0," ",VLOOKUP(A71,'Príloha č. 2'!$A$13:$O$1441,14,0))</f>
        <v xml:space="preserve"> </v>
      </c>
      <c r="H71" s="33" t="str">
        <f>VLOOKUP(A71,'Príloha č. 2'!$A$13:$O$1441,15,0)</f>
        <v xml:space="preserve"> </v>
      </c>
      <c r="I71" s="384"/>
      <c r="J71" s="385"/>
    </row>
    <row r="72" spans="1:10" ht="17.100000000000001" customHeight="1" x14ac:dyDescent="0.45">
      <c r="A72" s="32">
        <v>62</v>
      </c>
      <c r="B72" s="33" t="str">
        <f>IF(VLOOKUP(A72,'Príloha č. 2'!$A$13:$O$1441,2,0)=0,"",VLOOKUP(A72,'Príloha č. 2'!$A$13:$O$1441,2,0))</f>
        <v/>
      </c>
      <c r="C72" s="170" t="str">
        <f>IF((VLOOKUP(A72,'Príloha č. 2'!$A$13:$O$1441,5,0))="Bratislavský","VRR",IF(VLOOKUP(A72,'Príloha č. 2'!$A$13:$O$1441,5,0)=0," ","MRR"))</f>
        <v xml:space="preserve"> </v>
      </c>
      <c r="D72" s="33" t="str">
        <f>IF(VLOOKUP(A72,'Príloha č. 2'!$A$13:$O$1441,3,0)=0,"",VLOOKUP(A72,'Príloha č. 2'!$A$13:$O$1441,3,0))</f>
        <v/>
      </c>
      <c r="E72" s="33" t="str">
        <f t="shared" si="1"/>
        <v xml:space="preserve"> </v>
      </c>
      <c r="F72" s="33" t="str">
        <f>VLOOKUP(A72,'Príloha č. 2'!$A$13:$O$1441,13,0)</f>
        <v xml:space="preserve"> </v>
      </c>
      <c r="G72" s="33" t="str">
        <f>IF(VLOOKUP(A72,'Príloha č. 2'!$A$13:$O$1441,14,0)=0," ",VLOOKUP(A72,'Príloha č. 2'!$A$13:$O$1441,14,0))</f>
        <v xml:space="preserve"> </v>
      </c>
      <c r="H72" s="33" t="str">
        <f>VLOOKUP(A72,'Príloha č. 2'!$A$13:$O$1441,15,0)</f>
        <v xml:space="preserve"> </v>
      </c>
      <c r="I72" s="384"/>
      <c r="J72" s="385"/>
    </row>
    <row r="73" spans="1:10" ht="17.100000000000001" customHeight="1" x14ac:dyDescent="0.45">
      <c r="A73" s="32">
        <v>63</v>
      </c>
      <c r="B73" s="33" t="str">
        <f>IF(VLOOKUP(A73,'Príloha č. 2'!$A$13:$O$1441,2,0)=0,"",VLOOKUP(A73,'Príloha č. 2'!$A$13:$O$1441,2,0))</f>
        <v/>
      </c>
      <c r="C73" s="170" t="str">
        <f>IF((VLOOKUP(A73,'Príloha č. 2'!$A$13:$O$1441,5,0))="Bratislavský","VRR",IF(VLOOKUP(A73,'Príloha č. 2'!$A$13:$O$1441,5,0)=0," ","MRR"))</f>
        <v xml:space="preserve"> </v>
      </c>
      <c r="D73" s="33" t="str">
        <f>IF(VLOOKUP(A73,'Príloha č. 2'!$A$13:$O$1441,3,0)=0,"",VLOOKUP(A73,'Príloha č. 2'!$A$13:$O$1441,3,0))</f>
        <v/>
      </c>
      <c r="E73" s="33" t="str">
        <f t="shared" si="1"/>
        <v xml:space="preserve"> </v>
      </c>
      <c r="F73" s="33" t="str">
        <f>VLOOKUP(A73,'Príloha č. 2'!$A$13:$O$1441,13,0)</f>
        <v xml:space="preserve"> </v>
      </c>
      <c r="G73" s="33" t="str">
        <f>IF(VLOOKUP(A73,'Príloha č. 2'!$A$13:$O$1441,14,0)=0," ",VLOOKUP(A73,'Príloha č. 2'!$A$13:$O$1441,14,0))</f>
        <v xml:space="preserve"> </v>
      </c>
      <c r="H73" s="33" t="str">
        <f>VLOOKUP(A73,'Príloha č. 2'!$A$13:$O$1441,15,0)</f>
        <v xml:space="preserve"> </v>
      </c>
      <c r="I73" s="384"/>
      <c r="J73" s="385"/>
    </row>
    <row r="74" spans="1:10" ht="17.100000000000001" customHeight="1" x14ac:dyDescent="0.45">
      <c r="A74" s="32">
        <v>64</v>
      </c>
      <c r="B74" s="33" t="str">
        <f>IF(VLOOKUP(A74,'Príloha č. 2'!$A$13:$O$1441,2,0)=0,"",VLOOKUP(A74,'Príloha č. 2'!$A$13:$O$1441,2,0))</f>
        <v/>
      </c>
      <c r="C74" s="170" t="str">
        <f>IF((VLOOKUP(A74,'Príloha č. 2'!$A$13:$O$1441,5,0))="Bratislavský","VRR",IF(VLOOKUP(A74,'Príloha č. 2'!$A$13:$O$1441,5,0)=0," ","MRR"))</f>
        <v xml:space="preserve"> </v>
      </c>
      <c r="D74" s="33" t="str">
        <f>IF(VLOOKUP(A74,'Príloha č. 2'!$A$13:$O$1441,3,0)=0,"",VLOOKUP(A74,'Príloha č. 2'!$A$13:$O$1441,3,0))</f>
        <v/>
      </c>
      <c r="E74" s="33" t="str">
        <f t="shared" si="1"/>
        <v xml:space="preserve"> </v>
      </c>
      <c r="F74" s="33" t="str">
        <f>VLOOKUP(A74,'Príloha č. 2'!$A$13:$O$1441,13,0)</f>
        <v xml:space="preserve"> </v>
      </c>
      <c r="G74" s="33" t="str">
        <f>IF(VLOOKUP(A74,'Príloha č. 2'!$A$13:$O$1441,14,0)=0," ",VLOOKUP(A74,'Príloha č. 2'!$A$13:$O$1441,14,0))</f>
        <v xml:space="preserve"> </v>
      </c>
      <c r="H74" s="33" t="str">
        <f>VLOOKUP(A74,'Príloha č. 2'!$A$13:$O$1441,15,0)</f>
        <v xml:space="preserve"> </v>
      </c>
      <c r="I74" s="384"/>
      <c r="J74" s="385"/>
    </row>
    <row r="75" spans="1:10" ht="17.100000000000001" customHeight="1" x14ac:dyDescent="0.45">
      <c r="A75" s="32">
        <v>65</v>
      </c>
      <c r="B75" s="33" t="str">
        <f>IF(VLOOKUP(A75,'Príloha č. 2'!$A$13:$O$1441,2,0)=0,"",VLOOKUP(A75,'Príloha č. 2'!$A$13:$O$1441,2,0))</f>
        <v/>
      </c>
      <c r="C75" s="170" t="str">
        <f>IF((VLOOKUP(A75,'Príloha č. 2'!$A$13:$O$1441,5,0))="Bratislavský","VRR",IF(VLOOKUP(A75,'Príloha č. 2'!$A$13:$O$1441,5,0)=0," ","MRR"))</f>
        <v xml:space="preserve"> </v>
      </c>
      <c r="D75" s="33" t="str">
        <f>IF(VLOOKUP(A75,'Príloha č. 2'!$A$13:$O$1441,3,0)=0,"",VLOOKUP(A75,'Príloha č. 2'!$A$13:$O$1441,3,0))</f>
        <v/>
      </c>
      <c r="E75" s="33" t="str">
        <f t="shared" ref="E75:E77" si="2">IF(SUM(D75)=0," ",SUM(D75*$J$5))</f>
        <v xml:space="preserve"> </v>
      </c>
      <c r="F75" s="33" t="str">
        <f>VLOOKUP(A75,'Príloha č. 2'!$A$13:$O$1441,13,0)</f>
        <v xml:space="preserve"> </v>
      </c>
      <c r="G75" s="33" t="str">
        <f>IF(VLOOKUP(A75,'Príloha č. 2'!$A$13:$O$1441,14,0)=0," ",VLOOKUP(A75,'Príloha č. 2'!$A$13:$O$1441,14,0))</f>
        <v xml:space="preserve"> </v>
      </c>
      <c r="H75" s="33" t="str">
        <f>VLOOKUP(A75,'Príloha č. 2'!$A$13:$O$1441,15,0)</f>
        <v xml:space="preserve"> </v>
      </c>
      <c r="I75" s="384"/>
      <c r="J75" s="385"/>
    </row>
    <row r="76" spans="1:10" ht="17.100000000000001" customHeight="1" x14ac:dyDescent="0.45">
      <c r="A76" s="32">
        <v>66</v>
      </c>
      <c r="B76" s="33" t="str">
        <f>IF(VLOOKUP(A76,'Príloha č. 2'!$A$13:$O$1441,2,0)=0,"",VLOOKUP(A76,'Príloha č. 2'!$A$13:$O$1441,2,0))</f>
        <v/>
      </c>
      <c r="C76" s="170" t="str">
        <f>IF((VLOOKUP(A76,'Príloha č. 2'!$A$13:$O$1441,5,0))="Bratislavský","VRR",IF(VLOOKUP(A76,'Príloha č. 2'!$A$13:$O$1441,5,0)=0," ","MRR"))</f>
        <v xml:space="preserve"> </v>
      </c>
      <c r="D76" s="33" t="str">
        <f>IF(VLOOKUP(A76,'Príloha č. 2'!$A$13:$O$1441,3,0)=0,"",VLOOKUP(A76,'Príloha č. 2'!$A$13:$O$1441,3,0))</f>
        <v/>
      </c>
      <c r="E76" s="33" t="str">
        <f t="shared" si="2"/>
        <v xml:space="preserve"> </v>
      </c>
      <c r="F76" s="33" t="str">
        <f>VLOOKUP(A76,'Príloha č. 2'!$A$13:$O$1441,13,0)</f>
        <v xml:space="preserve"> </v>
      </c>
      <c r="G76" s="33" t="str">
        <f>IF(VLOOKUP(A76,'Príloha č. 2'!$A$13:$O$1441,14,0)=0," ",VLOOKUP(A76,'Príloha č. 2'!$A$13:$O$1441,14,0))</f>
        <v xml:space="preserve"> </v>
      </c>
      <c r="H76" s="33" t="str">
        <f>VLOOKUP(A76,'Príloha č. 2'!$A$13:$O$1441,15,0)</f>
        <v xml:space="preserve"> </v>
      </c>
      <c r="I76" s="384"/>
      <c r="J76" s="385"/>
    </row>
    <row r="77" spans="1:10" ht="17.100000000000001" customHeight="1" x14ac:dyDescent="0.45">
      <c r="A77" s="32">
        <v>67</v>
      </c>
      <c r="B77" s="33" t="str">
        <f>IF(VLOOKUP(A77,'Príloha č. 2'!$A$13:$O$1441,2,0)=0,"",VLOOKUP(A77,'Príloha č. 2'!$A$13:$O$1441,2,0))</f>
        <v/>
      </c>
      <c r="C77" s="170" t="str">
        <f>IF((VLOOKUP(A77,'Príloha č. 2'!$A$13:$O$1441,5,0))="Bratislavský","VRR",IF(VLOOKUP(A77,'Príloha č. 2'!$A$13:$O$1441,5,0)=0," ","MRR"))</f>
        <v xml:space="preserve"> </v>
      </c>
      <c r="D77" s="33" t="str">
        <f>IF(VLOOKUP(A77,'Príloha č. 2'!$A$13:$O$1441,3,0)=0,"",VLOOKUP(A77,'Príloha č. 2'!$A$13:$O$1441,3,0))</f>
        <v/>
      </c>
      <c r="E77" s="33" t="str">
        <f t="shared" si="2"/>
        <v xml:space="preserve"> </v>
      </c>
      <c r="F77" s="33" t="str">
        <f>VLOOKUP(A77,'Príloha č. 2'!$A$13:$O$1441,13,0)</f>
        <v xml:space="preserve"> </v>
      </c>
      <c r="G77" s="33" t="str">
        <f>IF(VLOOKUP(A77,'Príloha č. 2'!$A$13:$O$1441,14,0)=0," ",VLOOKUP(A77,'Príloha č. 2'!$A$13:$O$1441,14,0))</f>
        <v xml:space="preserve"> </v>
      </c>
      <c r="H77" s="33" t="str">
        <f>VLOOKUP(A77,'Príloha č. 2'!$A$13:$O$1441,15,0)</f>
        <v xml:space="preserve"> </v>
      </c>
      <c r="I77" s="384"/>
      <c r="J77" s="385"/>
    </row>
    <row r="78" spans="1:10" ht="17.100000000000001" customHeight="1" x14ac:dyDescent="0.45">
      <c r="A78" s="7"/>
      <c r="B78" s="178"/>
      <c r="C78" s="179"/>
      <c r="D78" s="178"/>
      <c r="E78" s="178"/>
      <c r="F78" s="178"/>
      <c r="G78" s="178"/>
      <c r="H78" s="178"/>
      <c r="I78" s="180"/>
      <c r="J78" s="180"/>
    </row>
    <row r="79" spans="1:10" ht="17.100000000000001" customHeight="1" x14ac:dyDescent="0.45">
      <c r="A79" s="7"/>
      <c r="B79" s="178"/>
      <c r="C79" s="179"/>
      <c r="D79" s="178"/>
      <c r="E79" s="178"/>
      <c r="F79" s="178"/>
      <c r="G79" s="178"/>
      <c r="H79" s="178"/>
      <c r="I79" s="180"/>
      <c r="J79" s="180"/>
    </row>
    <row r="80" spans="1:10" ht="17.100000000000001" customHeight="1" x14ac:dyDescent="0.45">
      <c r="A80" s="32">
        <v>68</v>
      </c>
      <c r="B80" s="33" t="str">
        <f>IF(VLOOKUP(A80,'Príloha č. 2'!$A$13:$O$1441,2,0)=0,"",VLOOKUP(A80,'Príloha č. 2'!$A$13:$O$1441,2,0))</f>
        <v/>
      </c>
      <c r="C80" s="170" t="str">
        <f>IF((VLOOKUP(A80,'Príloha č. 2'!$A$13:$O$1441,5,0))="Bratislavský","VRR",IF(VLOOKUP(A80,'Príloha č. 2'!$A$13:$O$1441,5,0)=0," ","MRR"))</f>
        <v xml:space="preserve"> </v>
      </c>
      <c r="D80" s="33" t="str">
        <f>IF(VLOOKUP(A80,'Príloha č. 2'!$A$13:$O$1441,3,0)=0,"",VLOOKUP(A80,'Príloha č. 2'!$A$13:$O$1441,3,0))</f>
        <v/>
      </c>
      <c r="E80" s="33" t="str">
        <f t="shared" ref="E80:E122" si="3">IF(SUM(D80)=0," ",SUM(D80*$J$5))</f>
        <v xml:space="preserve"> </v>
      </c>
      <c r="F80" s="33" t="str">
        <f>VLOOKUP(A80,'Príloha č. 2'!$A$13:$O$1441,13,0)</f>
        <v xml:space="preserve"> </v>
      </c>
      <c r="G80" s="33" t="str">
        <f>IF(VLOOKUP(A80,'Príloha č. 2'!$A$13:$O$1441,14,0)=0," ",VLOOKUP(A80,'Príloha č. 2'!$A$13:$O$1441,14,0))</f>
        <v xml:space="preserve"> </v>
      </c>
      <c r="H80" s="33" t="str">
        <f>VLOOKUP(A80,'Príloha č. 2'!$A$13:$O$1441,15,0)</f>
        <v xml:space="preserve"> </v>
      </c>
      <c r="I80" s="384"/>
      <c r="J80" s="385"/>
    </row>
    <row r="81" spans="1:10" ht="17.100000000000001" customHeight="1" x14ac:dyDescent="0.45">
      <c r="A81" s="32">
        <v>69</v>
      </c>
      <c r="B81" s="33" t="str">
        <f>IF(VLOOKUP(A81,'Príloha č. 2'!$A$13:$O$1441,2,0)=0,"",VLOOKUP(A81,'Príloha č. 2'!$A$13:$O$1441,2,0))</f>
        <v/>
      </c>
      <c r="C81" s="170" t="str">
        <f>IF((VLOOKUP(A81,'Príloha č. 2'!$A$13:$O$1441,5,0))="Bratislavský","VRR",IF(VLOOKUP(A81,'Príloha č. 2'!$A$13:$O$1441,5,0)=0," ","MRR"))</f>
        <v xml:space="preserve"> </v>
      </c>
      <c r="D81" s="33" t="str">
        <f>IF(VLOOKUP(A81,'Príloha č. 2'!$A$13:$O$1441,3,0)=0,"",VLOOKUP(A81,'Príloha č. 2'!$A$13:$O$1441,3,0))</f>
        <v/>
      </c>
      <c r="E81" s="33" t="str">
        <f t="shared" si="3"/>
        <v xml:space="preserve"> </v>
      </c>
      <c r="F81" s="33" t="str">
        <f>VLOOKUP(A81,'Príloha č. 2'!$A$13:$O$1441,13,0)</f>
        <v xml:space="preserve"> </v>
      </c>
      <c r="G81" s="33" t="str">
        <f>IF(VLOOKUP(A81,'Príloha č. 2'!$A$13:$O$1441,14,0)=0," ",VLOOKUP(A81,'Príloha č. 2'!$A$13:$O$1441,14,0))</f>
        <v xml:space="preserve"> </v>
      </c>
      <c r="H81" s="33" t="str">
        <f>VLOOKUP(A81,'Príloha č. 2'!$A$13:$O$1441,15,0)</f>
        <v xml:space="preserve"> </v>
      </c>
      <c r="I81" s="384"/>
      <c r="J81" s="385"/>
    </row>
    <row r="82" spans="1:10" ht="17.100000000000001" customHeight="1" x14ac:dyDescent="0.45">
      <c r="A82" s="32">
        <v>70</v>
      </c>
      <c r="B82" s="33" t="str">
        <f>IF(VLOOKUP(A82,'Príloha č. 2'!$A$13:$O$1441,2,0)=0,"",VLOOKUP(A82,'Príloha č. 2'!$A$13:$O$1441,2,0))</f>
        <v/>
      </c>
      <c r="C82" s="170" t="str">
        <f>IF((VLOOKUP(A82,'Príloha č. 2'!$A$13:$O$1441,5,0))="Bratislavský","VRR",IF(VLOOKUP(A82,'Príloha č. 2'!$A$13:$O$1441,5,0)=0," ","MRR"))</f>
        <v xml:space="preserve"> </v>
      </c>
      <c r="D82" s="33" t="str">
        <f>IF(VLOOKUP(A82,'Príloha č. 2'!$A$13:$O$1441,3,0)=0,"",VLOOKUP(A82,'Príloha č. 2'!$A$13:$O$1441,3,0))</f>
        <v/>
      </c>
      <c r="E82" s="33" t="str">
        <f t="shared" si="3"/>
        <v xml:space="preserve"> </v>
      </c>
      <c r="F82" s="33" t="str">
        <f>VLOOKUP(A82,'Príloha č. 2'!$A$13:$O$1441,13,0)</f>
        <v xml:space="preserve"> </v>
      </c>
      <c r="G82" s="33" t="str">
        <f>IF(VLOOKUP(A82,'Príloha č. 2'!$A$13:$O$1441,14,0)=0," ",VLOOKUP(A82,'Príloha č. 2'!$A$13:$O$1441,14,0))</f>
        <v xml:space="preserve"> </v>
      </c>
      <c r="H82" s="33" t="str">
        <f>VLOOKUP(A82,'Príloha č. 2'!$A$13:$O$1441,15,0)</f>
        <v xml:space="preserve"> </v>
      </c>
      <c r="I82" s="384"/>
      <c r="J82" s="385"/>
    </row>
    <row r="83" spans="1:10" ht="17.100000000000001" customHeight="1" x14ac:dyDescent="0.45">
      <c r="A83" s="32">
        <v>71</v>
      </c>
      <c r="B83" s="33" t="str">
        <f>IF(VLOOKUP(A83,'Príloha č. 2'!$A$13:$O$1441,2,0)=0,"",VLOOKUP(A83,'Príloha č. 2'!$A$13:$O$1441,2,0))</f>
        <v/>
      </c>
      <c r="C83" s="170" t="str">
        <f>IF((VLOOKUP(A83,'Príloha č. 2'!$A$13:$O$1441,5,0))="Bratislavský","VRR",IF(VLOOKUP(A83,'Príloha č. 2'!$A$13:$O$1441,5,0)=0," ","MRR"))</f>
        <v xml:space="preserve"> </v>
      </c>
      <c r="D83" s="33" t="str">
        <f>IF(VLOOKUP(A83,'Príloha č. 2'!$A$13:$O$1441,3,0)=0,"",VLOOKUP(A83,'Príloha č. 2'!$A$13:$O$1441,3,0))</f>
        <v/>
      </c>
      <c r="E83" s="33" t="str">
        <f t="shared" si="3"/>
        <v xml:space="preserve"> </v>
      </c>
      <c r="F83" s="33" t="str">
        <f>VLOOKUP(A83,'Príloha č. 2'!$A$13:$O$1441,13,0)</f>
        <v xml:space="preserve"> </v>
      </c>
      <c r="G83" s="33" t="str">
        <f>IF(VLOOKUP(A83,'Príloha č. 2'!$A$13:$O$1441,14,0)=0," ",VLOOKUP(A83,'Príloha č. 2'!$A$13:$O$1441,14,0))</f>
        <v xml:space="preserve"> </v>
      </c>
      <c r="H83" s="33" t="str">
        <f>VLOOKUP(A83,'Príloha č. 2'!$A$13:$O$1441,15,0)</f>
        <v xml:space="preserve"> </v>
      </c>
      <c r="I83" s="384"/>
      <c r="J83" s="385"/>
    </row>
    <row r="84" spans="1:10" ht="17.100000000000001" customHeight="1" x14ac:dyDescent="0.45">
      <c r="A84" s="32">
        <v>72</v>
      </c>
      <c r="B84" s="33" t="str">
        <f>IF(VLOOKUP(A84,'Príloha č. 2'!$A$13:$O$1441,2,0)=0,"",VLOOKUP(A84,'Príloha č. 2'!$A$13:$O$1441,2,0))</f>
        <v/>
      </c>
      <c r="C84" s="170" t="str">
        <f>IF((VLOOKUP(A84,'Príloha č. 2'!$A$13:$O$1441,5,0))="Bratislavský","VRR",IF(VLOOKUP(A84,'Príloha č. 2'!$A$13:$O$1441,5,0)=0," ","MRR"))</f>
        <v xml:space="preserve"> </v>
      </c>
      <c r="D84" s="33" t="str">
        <f>IF(VLOOKUP(A84,'Príloha č. 2'!$A$13:$O$1441,3,0)=0,"",VLOOKUP(A84,'Príloha č. 2'!$A$13:$O$1441,3,0))</f>
        <v/>
      </c>
      <c r="E84" s="33" t="str">
        <f t="shared" si="3"/>
        <v xml:space="preserve"> </v>
      </c>
      <c r="F84" s="33" t="str">
        <f>VLOOKUP(A84,'Príloha č. 2'!$A$13:$O$1441,13,0)</f>
        <v xml:space="preserve"> </v>
      </c>
      <c r="G84" s="33" t="str">
        <f>IF(VLOOKUP(A84,'Príloha č. 2'!$A$13:$O$1441,14,0)=0," ",VLOOKUP(A84,'Príloha č. 2'!$A$13:$O$1441,14,0))</f>
        <v xml:space="preserve"> </v>
      </c>
      <c r="H84" s="33" t="str">
        <f>VLOOKUP(A84,'Príloha č. 2'!$A$13:$O$1441,15,0)</f>
        <v xml:space="preserve"> </v>
      </c>
      <c r="I84" s="384"/>
      <c r="J84" s="385"/>
    </row>
    <row r="85" spans="1:10" ht="17.100000000000001" customHeight="1" x14ac:dyDescent="0.45">
      <c r="A85" s="32">
        <v>73</v>
      </c>
      <c r="B85" s="33" t="str">
        <f>IF(VLOOKUP(A85,'Príloha č. 2'!$A$13:$O$1441,2,0)=0,"",VLOOKUP(A85,'Príloha č. 2'!$A$13:$O$1441,2,0))</f>
        <v/>
      </c>
      <c r="C85" s="170" t="str">
        <f>IF((VLOOKUP(A85,'Príloha č. 2'!$A$13:$O$1441,5,0))="Bratislavský","VRR",IF(VLOOKUP(A85,'Príloha č. 2'!$A$13:$O$1441,5,0)=0," ","MRR"))</f>
        <v xml:space="preserve"> </v>
      </c>
      <c r="D85" s="33" t="str">
        <f>IF(VLOOKUP(A85,'Príloha č. 2'!$A$13:$O$1441,3,0)=0,"",VLOOKUP(A85,'Príloha č. 2'!$A$13:$O$1441,3,0))</f>
        <v/>
      </c>
      <c r="E85" s="33" t="str">
        <f t="shared" si="3"/>
        <v xml:space="preserve"> </v>
      </c>
      <c r="F85" s="33" t="str">
        <f>VLOOKUP(A85,'Príloha č. 2'!$A$13:$O$1441,13,0)</f>
        <v xml:space="preserve"> </v>
      </c>
      <c r="G85" s="33" t="str">
        <f>IF(VLOOKUP(A85,'Príloha č. 2'!$A$13:$O$1441,14,0)=0," ",VLOOKUP(A85,'Príloha č. 2'!$A$13:$O$1441,14,0))</f>
        <v xml:space="preserve"> </v>
      </c>
      <c r="H85" s="33" t="str">
        <f>VLOOKUP(A85,'Príloha č. 2'!$A$13:$O$1441,15,0)</f>
        <v xml:space="preserve"> </v>
      </c>
      <c r="I85" s="384"/>
      <c r="J85" s="385"/>
    </row>
    <row r="86" spans="1:10" ht="17.100000000000001" customHeight="1" x14ac:dyDescent="0.45">
      <c r="A86" s="32">
        <v>74</v>
      </c>
      <c r="B86" s="33" t="str">
        <f>IF(VLOOKUP(A86,'Príloha č. 2'!$A$13:$O$1441,2,0)=0,"",VLOOKUP(A86,'Príloha č. 2'!$A$13:$O$1441,2,0))</f>
        <v/>
      </c>
      <c r="C86" s="170" t="str">
        <f>IF((VLOOKUP(A86,'Príloha č. 2'!$A$13:$O$1441,5,0))="Bratislavský","VRR",IF(VLOOKUP(A86,'Príloha č. 2'!$A$13:$O$1441,5,0)=0," ","MRR"))</f>
        <v xml:space="preserve"> </v>
      </c>
      <c r="D86" s="33" t="str">
        <f>IF(VLOOKUP(A86,'Príloha č. 2'!$A$13:$O$1441,3,0)=0,"",VLOOKUP(A86,'Príloha č. 2'!$A$13:$O$1441,3,0))</f>
        <v/>
      </c>
      <c r="E86" s="33" t="str">
        <f t="shared" si="3"/>
        <v xml:space="preserve"> </v>
      </c>
      <c r="F86" s="33" t="str">
        <f>VLOOKUP(A86,'Príloha č. 2'!$A$13:$O$1441,13,0)</f>
        <v xml:space="preserve"> </v>
      </c>
      <c r="G86" s="33" t="str">
        <f>IF(VLOOKUP(A86,'Príloha č. 2'!$A$13:$O$1441,14,0)=0," ",VLOOKUP(A86,'Príloha č. 2'!$A$13:$O$1441,14,0))</f>
        <v xml:space="preserve"> </v>
      </c>
      <c r="H86" s="33" t="str">
        <f>VLOOKUP(A86,'Príloha č. 2'!$A$13:$O$1441,15,0)</f>
        <v xml:space="preserve"> </v>
      </c>
      <c r="I86" s="384"/>
      <c r="J86" s="385"/>
    </row>
    <row r="87" spans="1:10" ht="17.100000000000001" customHeight="1" x14ac:dyDescent="0.45">
      <c r="A87" s="32">
        <v>75</v>
      </c>
      <c r="B87" s="33" t="str">
        <f>IF(VLOOKUP(A87,'Príloha č. 2'!$A$13:$O$1441,2,0)=0,"",VLOOKUP(A87,'Príloha č. 2'!$A$13:$O$1441,2,0))</f>
        <v/>
      </c>
      <c r="C87" s="170" t="str">
        <f>IF((VLOOKUP(A87,'Príloha č. 2'!$A$13:$O$1441,5,0))="Bratislavský","VRR",IF(VLOOKUP(A87,'Príloha č. 2'!$A$13:$O$1441,5,0)=0," ","MRR"))</f>
        <v xml:space="preserve"> </v>
      </c>
      <c r="D87" s="33" t="str">
        <f>IF(VLOOKUP(A87,'Príloha č. 2'!$A$13:$O$1441,3,0)=0,"",VLOOKUP(A87,'Príloha č. 2'!$A$13:$O$1441,3,0))</f>
        <v/>
      </c>
      <c r="E87" s="33" t="str">
        <f t="shared" si="3"/>
        <v xml:space="preserve"> </v>
      </c>
      <c r="F87" s="33" t="str">
        <f>VLOOKUP(A87,'Príloha č. 2'!$A$13:$O$1441,13,0)</f>
        <v xml:space="preserve"> </v>
      </c>
      <c r="G87" s="33" t="str">
        <f>IF(VLOOKUP(A87,'Príloha č. 2'!$A$13:$O$1441,14,0)=0," ",VLOOKUP(A87,'Príloha č. 2'!$A$13:$O$1441,14,0))</f>
        <v xml:space="preserve"> </v>
      </c>
      <c r="H87" s="33" t="str">
        <f>VLOOKUP(A87,'Príloha č. 2'!$A$13:$O$1441,15,0)</f>
        <v xml:space="preserve"> </v>
      </c>
      <c r="I87" s="384"/>
      <c r="J87" s="385"/>
    </row>
    <row r="88" spans="1:10" ht="17.100000000000001" customHeight="1" x14ac:dyDescent="0.45">
      <c r="A88" s="32">
        <v>76</v>
      </c>
      <c r="B88" s="33" t="str">
        <f>IF(VLOOKUP(A88,'Príloha č. 2'!$A$13:$O$1441,2,0)=0,"",VLOOKUP(A88,'Príloha č. 2'!$A$13:$O$1441,2,0))</f>
        <v/>
      </c>
      <c r="C88" s="170" t="str">
        <f>IF((VLOOKUP(A88,'Príloha č. 2'!$A$13:$O$1441,5,0))="Bratislavský","VRR",IF(VLOOKUP(A88,'Príloha č. 2'!$A$13:$O$1441,5,0)=0," ","MRR"))</f>
        <v xml:space="preserve"> </v>
      </c>
      <c r="D88" s="33" t="str">
        <f>IF(VLOOKUP(A88,'Príloha č. 2'!$A$13:$O$1441,3,0)=0,"",VLOOKUP(A88,'Príloha č. 2'!$A$13:$O$1441,3,0))</f>
        <v/>
      </c>
      <c r="E88" s="33" t="str">
        <f t="shared" si="3"/>
        <v xml:space="preserve"> </v>
      </c>
      <c r="F88" s="33" t="str">
        <f>VLOOKUP(A88,'Príloha č. 2'!$A$13:$O$1441,13,0)</f>
        <v xml:space="preserve"> </v>
      </c>
      <c r="G88" s="33" t="str">
        <f>IF(VLOOKUP(A88,'Príloha č. 2'!$A$13:$O$1441,14,0)=0," ",VLOOKUP(A88,'Príloha č. 2'!$A$13:$O$1441,14,0))</f>
        <v xml:space="preserve"> </v>
      </c>
      <c r="H88" s="33" t="str">
        <f>VLOOKUP(A88,'Príloha č. 2'!$A$13:$O$1441,15,0)</f>
        <v xml:space="preserve"> </v>
      </c>
      <c r="I88" s="384"/>
      <c r="J88" s="385"/>
    </row>
    <row r="89" spans="1:10" ht="17.100000000000001" customHeight="1" x14ac:dyDescent="0.45">
      <c r="A89" s="32">
        <v>77</v>
      </c>
      <c r="B89" s="33" t="str">
        <f>IF(VLOOKUP(A89,'Príloha č. 2'!$A$13:$O$1441,2,0)=0,"",VLOOKUP(A89,'Príloha č. 2'!$A$13:$O$1441,2,0))</f>
        <v/>
      </c>
      <c r="C89" s="170" t="str">
        <f>IF((VLOOKUP(A89,'Príloha č. 2'!$A$13:$O$1441,5,0))="Bratislavský","VRR",IF(VLOOKUP(A89,'Príloha č. 2'!$A$13:$O$1441,5,0)=0," ","MRR"))</f>
        <v xml:space="preserve"> </v>
      </c>
      <c r="D89" s="33" t="str">
        <f>IF(VLOOKUP(A89,'Príloha č. 2'!$A$13:$O$1441,3,0)=0,"",VLOOKUP(A89,'Príloha č. 2'!$A$13:$O$1441,3,0))</f>
        <v/>
      </c>
      <c r="E89" s="33" t="str">
        <f t="shared" si="3"/>
        <v xml:space="preserve"> </v>
      </c>
      <c r="F89" s="33" t="str">
        <f>VLOOKUP(A89,'Príloha č. 2'!$A$13:$O$1441,13,0)</f>
        <v xml:space="preserve"> </v>
      </c>
      <c r="G89" s="33" t="str">
        <f>IF(VLOOKUP(A89,'Príloha č. 2'!$A$13:$O$1441,14,0)=0," ",VLOOKUP(A89,'Príloha č. 2'!$A$13:$O$1441,14,0))</f>
        <v xml:space="preserve"> </v>
      </c>
      <c r="H89" s="33" t="str">
        <f>VLOOKUP(A89,'Príloha č. 2'!$A$13:$O$1441,15,0)</f>
        <v xml:space="preserve"> </v>
      </c>
      <c r="I89" s="384"/>
      <c r="J89" s="385"/>
    </row>
    <row r="90" spans="1:10" ht="17.100000000000001" customHeight="1" x14ac:dyDescent="0.45">
      <c r="A90" s="32">
        <v>78</v>
      </c>
      <c r="B90" s="33" t="str">
        <f>IF(VLOOKUP(A90,'Príloha č. 2'!$A$13:$O$1441,2,0)=0,"",VLOOKUP(A90,'Príloha č. 2'!$A$13:$O$1441,2,0))</f>
        <v/>
      </c>
      <c r="C90" s="170" t="str">
        <f>IF((VLOOKUP(A90,'Príloha č. 2'!$A$13:$O$1441,5,0))="Bratislavský","VRR",IF(VLOOKUP(A90,'Príloha č. 2'!$A$13:$O$1441,5,0)=0," ","MRR"))</f>
        <v xml:space="preserve"> </v>
      </c>
      <c r="D90" s="33" t="str">
        <f>IF(VLOOKUP(A90,'Príloha č. 2'!$A$13:$O$1441,3,0)=0,"",VLOOKUP(A90,'Príloha č. 2'!$A$13:$O$1441,3,0))</f>
        <v/>
      </c>
      <c r="E90" s="33" t="str">
        <f t="shared" si="3"/>
        <v xml:space="preserve"> </v>
      </c>
      <c r="F90" s="33" t="str">
        <f>VLOOKUP(A90,'Príloha č. 2'!$A$13:$O$1441,13,0)</f>
        <v xml:space="preserve"> </v>
      </c>
      <c r="G90" s="33" t="str">
        <f>IF(VLOOKUP(A90,'Príloha č. 2'!$A$13:$O$1441,14,0)=0," ",VLOOKUP(A90,'Príloha č. 2'!$A$13:$O$1441,14,0))</f>
        <v xml:space="preserve"> </v>
      </c>
      <c r="H90" s="33" t="str">
        <f>VLOOKUP(A90,'Príloha č. 2'!$A$13:$O$1441,15,0)</f>
        <v xml:space="preserve"> </v>
      </c>
      <c r="I90" s="384"/>
      <c r="J90" s="385"/>
    </row>
    <row r="91" spans="1:10" ht="17.100000000000001" customHeight="1" x14ac:dyDescent="0.45">
      <c r="A91" s="32">
        <v>79</v>
      </c>
      <c r="B91" s="33" t="str">
        <f>IF(VLOOKUP(A91,'Príloha č. 2'!$A$13:$O$1441,2,0)=0,"",VLOOKUP(A91,'Príloha č. 2'!$A$13:$O$1441,2,0))</f>
        <v/>
      </c>
      <c r="C91" s="170" t="str">
        <f>IF((VLOOKUP(A91,'Príloha č. 2'!$A$13:$O$1441,5,0))="Bratislavský","VRR",IF(VLOOKUP(A91,'Príloha č. 2'!$A$13:$O$1441,5,0)=0," ","MRR"))</f>
        <v xml:space="preserve"> </v>
      </c>
      <c r="D91" s="33" t="str">
        <f>IF(VLOOKUP(A91,'Príloha č. 2'!$A$13:$O$1441,3,0)=0,"",VLOOKUP(A91,'Príloha č. 2'!$A$13:$O$1441,3,0))</f>
        <v/>
      </c>
      <c r="E91" s="33" t="str">
        <f t="shared" si="3"/>
        <v xml:space="preserve"> </v>
      </c>
      <c r="F91" s="33" t="str">
        <f>VLOOKUP(A91,'Príloha č. 2'!$A$13:$O$1441,13,0)</f>
        <v xml:space="preserve"> </v>
      </c>
      <c r="G91" s="33" t="str">
        <f>IF(VLOOKUP(A91,'Príloha č. 2'!$A$13:$O$1441,14,0)=0," ",VLOOKUP(A91,'Príloha č. 2'!$A$13:$O$1441,14,0))</f>
        <v xml:space="preserve"> </v>
      </c>
      <c r="H91" s="33" t="str">
        <f>VLOOKUP(A91,'Príloha č. 2'!$A$13:$O$1441,15,0)</f>
        <v xml:space="preserve"> </v>
      </c>
      <c r="I91" s="384"/>
      <c r="J91" s="385"/>
    </row>
    <row r="92" spans="1:10" ht="17.100000000000001" customHeight="1" x14ac:dyDescent="0.45">
      <c r="A92" s="32">
        <v>80</v>
      </c>
      <c r="B92" s="33" t="str">
        <f>IF(VLOOKUP(A92,'Príloha č. 2'!$A$13:$O$1441,2,0)=0,"",VLOOKUP(A92,'Príloha č. 2'!$A$13:$O$1441,2,0))</f>
        <v/>
      </c>
      <c r="C92" s="170" t="str">
        <f>IF((VLOOKUP(A92,'Príloha č. 2'!$A$13:$O$1441,5,0))="Bratislavský","VRR",IF(VLOOKUP(A92,'Príloha č. 2'!$A$13:$O$1441,5,0)=0," ","MRR"))</f>
        <v xml:space="preserve"> </v>
      </c>
      <c r="D92" s="33" t="str">
        <f>IF(VLOOKUP(A92,'Príloha č. 2'!$A$13:$O$1441,3,0)=0,"",VLOOKUP(A92,'Príloha č. 2'!$A$13:$O$1441,3,0))</f>
        <v/>
      </c>
      <c r="E92" s="33" t="str">
        <f t="shared" si="3"/>
        <v xml:space="preserve"> </v>
      </c>
      <c r="F92" s="33" t="str">
        <f>VLOOKUP(A92,'Príloha č. 2'!$A$13:$O$1441,13,0)</f>
        <v xml:space="preserve"> </v>
      </c>
      <c r="G92" s="33" t="str">
        <f>IF(VLOOKUP(A92,'Príloha č. 2'!$A$13:$O$1441,14,0)=0," ",VLOOKUP(A92,'Príloha č. 2'!$A$13:$O$1441,14,0))</f>
        <v xml:space="preserve"> </v>
      </c>
      <c r="H92" s="33" t="str">
        <f>VLOOKUP(A92,'Príloha č. 2'!$A$13:$O$1441,15,0)</f>
        <v xml:space="preserve"> </v>
      </c>
      <c r="I92" s="384"/>
      <c r="J92" s="385"/>
    </row>
    <row r="93" spans="1:10" ht="17.100000000000001" customHeight="1" x14ac:dyDescent="0.45">
      <c r="A93" s="32">
        <v>81</v>
      </c>
      <c r="B93" s="33" t="str">
        <f>IF(VLOOKUP(A93,'Príloha č. 2'!$A$13:$O$1441,2,0)=0,"",VLOOKUP(A93,'Príloha č. 2'!$A$13:$O$1441,2,0))</f>
        <v/>
      </c>
      <c r="C93" s="170" t="str">
        <f>IF((VLOOKUP(A93,'Príloha č. 2'!$A$13:$O$1441,5,0))="Bratislavský","VRR",IF(VLOOKUP(A93,'Príloha č. 2'!$A$13:$O$1441,5,0)=0," ","MRR"))</f>
        <v xml:space="preserve"> </v>
      </c>
      <c r="D93" s="33" t="str">
        <f>IF(VLOOKUP(A93,'Príloha č. 2'!$A$13:$O$1441,3,0)=0,"",VLOOKUP(A93,'Príloha č. 2'!$A$13:$O$1441,3,0))</f>
        <v/>
      </c>
      <c r="E93" s="33" t="str">
        <f t="shared" si="3"/>
        <v xml:space="preserve"> </v>
      </c>
      <c r="F93" s="33" t="str">
        <f>VLOOKUP(A93,'Príloha č. 2'!$A$13:$O$1441,13,0)</f>
        <v xml:space="preserve"> </v>
      </c>
      <c r="G93" s="33" t="str">
        <f>IF(VLOOKUP(A93,'Príloha č. 2'!$A$13:$O$1441,14,0)=0," ",VLOOKUP(A93,'Príloha č. 2'!$A$13:$O$1441,14,0))</f>
        <v xml:space="preserve"> </v>
      </c>
      <c r="H93" s="33" t="str">
        <f>VLOOKUP(A93,'Príloha č. 2'!$A$13:$O$1441,15,0)</f>
        <v xml:space="preserve"> </v>
      </c>
      <c r="I93" s="384"/>
      <c r="J93" s="385"/>
    </row>
    <row r="94" spans="1:10" ht="17.100000000000001" customHeight="1" x14ac:dyDescent="0.45">
      <c r="A94" s="32">
        <v>82</v>
      </c>
      <c r="B94" s="33" t="str">
        <f>IF(VLOOKUP(A94,'Príloha č. 2'!$A$13:$O$1441,2,0)=0,"",VLOOKUP(A94,'Príloha č. 2'!$A$13:$O$1441,2,0))</f>
        <v/>
      </c>
      <c r="C94" s="170" t="str">
        <f>IF((VLOOKUP(A94,'Príloha č. 2'!$A$13:$O$1441,5,0))="Bratislavský","VRR",IF(VLOOKUP(A94,'Príloha č. 2'!$A$13:$O$1441,5,0)=0," ","MRR"))</f>
        <v xml:space="preserve"> </v>
      </c>
      <c r="D94" s="33" t="str">
        <f>IF(VLOOKUP(A94,'Príloha č. 2'!$A$13:$O$1441,3,0)=0,"",VLOOKUP(A94,'Príloha č. 2'!$A$13:$O$1441,3,0))</f>
        <v/>
      </c>
      <c r="E94" s="33" t="str">
        <f t="shared" si="3"/>
        <v xml:space="preserve"> </v>
      </c>
      <c r="F94" s="33" t="str">
        <f>VLOOKUP(A94,'Príloha č. 2'!$A$13:$O$1441,13,0)</f>
        <v xml:space="preserve"> </v>
      </c>
      <c r="G94" s="33" t="str">
        <f>IF(VLOOKUP(A94,'Príloha č. 2'!$A$13:$O$1441,14,0)=0," ",VLOOKUP(A94,'Príloha č. 2'!$A$13:$O$1441,14,0))</f>
        <v xml:space="preserve"> </v>
      </c>
      <c r="H94" s="33" t="str">
        <f>VLOOKUP(A94,'Príloha č. 2'!$A$13:$O$1441,15,0)</f>
        <v xml:space="preserve"> </v>
      </c>
      <c r="I94" s="384"/>
      <c r="J94" s="385"/>
    </row>
    <row r="95" spans="1:10" ht="17.100000000000001" customHeight="1" x14ac:dyDescent="0.45">
      <c r="A95" s="32">
        <v>83</v>
      </c>
      <c r="B95" s="33" t="str">
        <f>IF(VLOOKUP(A95,'Príloha č. 2'!$A$13:$O$1441,2,0)=0,"",VLOOKUP(A95,'Príloha č. 2'!$A$13:$O$1441,2,0))</f>
        <v/>
      </c>
      <c r="C95" s="170" t="str">
        <f>IF((VLOOKUP(A95,'Príloha č. 2'!$A$13:$O$1441,5,0))="Bratislavský","VRR",IF(VLOOKUP(A95,'Príloha č. 2'!$A$13:$O$1441,5,0)=0," ","MRR"))</f>
        <v xml:space="preserve"> </v>
      </c>
      <c r="D95" s="33" t="str">
        <f>IF(VLOOKUP(A95,'Príloha č. 2'!$A$13:$O$1441,3,0)=0,"",VLOOKUP(A95,'Príloha č. 2'!$A$13:$O$1441,3,0))</f>
        <v/>
      </c>
      <c r="E95" s="33" t="str">
        <f t="shared" si="3"/>
        <v xml:space="preserve"> </v>
      </c>
      <c r="F95" s="33" t="str">
        <f>VLOOKUP(A95,'Príloha č. 2'!$A$13:$O$1441,13,0)</f>
        <v xml:space="preserve"> </v>
      </c>
      <c r="G95" s="33" t="str">
        <f>IF(VLOOKUP(A95,'Príloha č. 2'!$A$13:$O$1441,14,0)=0," ",VLOOKUP(A95,'Príloha č. 2'!$A$13:$O$1441,14,0))</f>
        <v xml:space="preserve"> </v>
      </c>
      <c r="H95" s="33" t="str">
        <f>VLOOKUP(A95,'Príloha č. 2'!$A$13:$O$1441,15,0)</f>
        <v xml:space="preserve"> </v>
      </c>
      <c r="I95" s="384"/>
      <c r="J95" s="385"/>
    </row>
    <row r="96" spans="1:10" ht="17.100000000000001" customHeight="1" x14ac:dyDescent="0.45">
      <c r="A96" s="32">
        <v>84</v>
      </c>
      <c r="B96" s="33" t="str">
        <f>IF(VLOOKUP(A96,'Príloha č. 2'!$A$13:$O$1441,2,0)=0,"",VLOOKUP(A96,'Príloha č. 2'!$A$13:$O$1441,2,0))</f>
        <v/>
      </c>
      <c r="C96" s="170" t="str">
        <f>IF((VLOOKUP(A96,'Príloha č. 2'!$A$13:$O$1441,5,0))="Bratislavský","VRR",IF(VLOOKUP(A96,'Príloha č. 2'!$A$13:$O$1441,5,0)=0," ","MRR"))</f>
        <v xml:space="preserve"> </v>
      </c>
      <c r="D96" s="33" t="str">
        <f>IF(VLOOKUP(A96,'Príloha č. 2'!$A$13:$O$1441,3,0)=0,"",VLOOKUP(A96,'Príloha č. 2'!$A$13:$O$1441,3,0))</f>
        <v/>
      </c>
      <c r="E96" s="33" t="str">
        <f t="shared" si="3"/>
        <v xml:space="preserve"> </v>
      </c>
      <c r="F96" s="33" t="str">
        <f>VLOOKUP(A96,'Príloha č. 2'!$A$13:$O$1441,13,0)</f>
        <v xml:space="preserve"> </v>
      </c>
      <c r="G96" s="33" t="str">
        <f>IF(VLOOKUP(A96,'Príloha č. 2'!$A$13:$O$1441,14,0)=0," ",VLOOKUP(A96,'Príloha č. 2'!$A$13:$O$1441,14,0))</f>
        <v xml:space="preserve"> </v>
      </c>
      <c r="H96" s="33" t="str">
        <f>VLOOKUP(A96,'Príloha č. 2'!$A$13:$O$1441,15,0)</f>
        <v xml:space="preserve"> </v>
      </c>
      <c r="I96" s="384"/>
      <c r="J96" s="385"/>
    </row>
    <row r="97" spans="1:10" ht="17.100000000000001" customHeight="1" x14ac:dyDescent="0.45">
      <c r="A97" s="32">
        <v>85</v>
      </c>
      <c r="B97" s="33" t="str">
        <f>IF(VLOOKUP(A97,'Príloha č. 2'!$A$13:$O$1441,2,0)=0,"",VLOOKUP(A97,'Príloha č. 2'!$A$13:$O$1441,2,0))</f>
        <v/>
      </c>
      <c r="C97" s="170" t="str">
        <f>IF((VLOOKUP(A97,'Príloha č. 2'!$A$13:$O$1441,5,0))="Bratislavský","VRR",IF(VLOOKUP(A97,'Príloha č. 2'!$A$13:$O$1441,5,0)=0," ","MRR"))</f>
        <v xml:space="preserve"> </v>
      </c>
      <c r="D97" s="33" t="str">
        <f>IF(VLOOKUP(A97,'Príloha č. 2'!$A$13:$O$1441,3,0)=0,"",VLOOKUP(A97,'Príloha č. 2'!$A$13:$O$1441,3,0))</f>
        <v/>
      </c>
      <c r="E97" s="33" t="str">
        <f t="shared" si="3"/>
        <v xml:space="preserve"> </v>
      </c>
      <c r="F97" s="33" t="str">
        <f>VLOOKUP(A97,'Príloha č. 2'!$A$13:$O$1441,13,0)</f>
        <v xml:space="preserve"> </v>
      </c>
      <c r="G97" s="33" t="str">
        <f>IF(VLOOKUP(A97,'Príloha č. 2'!$A$13:$O$1441,14,0)=0," ",VLOOKUP(A97,'Príloha č. 2'!$A$13:$O$1441,14,0))</f>
        <v xml:space="preserve"> </v>
      </c>
      <c r="H97" s="33" t="str">
        <f>VLOOKUP(A97,'Príloha č. 2'!$A$13:$O$1441,15,0)</f>
        <v xml:space="preserve"> </v>
      </c>
      <c r="I97" s="384"/>
      <c r="J97" s="385"/>
    </row>
    <row r="98" spans="1:10" ht="17.100000000000001" customHeight="1" x14ac:dyDescent="0.45">
      <c r="A98" s="32">
        <v>86</v>
      </c>
      <c r="B98" s="33" t="str">
        <f>IF(VLOOKUP(A98,'Príloha č. 2'!$A$13:$O$1441,2,0)=0,"",VLOOKUP(A98,'Príloha č. 2'!$A$13:$O$1441,2,0))</f>
        <v/>
      </c>
      <c r="C98" s="170" t="str">
        <f>IF((VLOOKUP(A98,'Príloha č. 2'!$A$13:$O$1441,5,0))="Bratislavský","VRR",IF(VLOOKUP(A98,'Príloha č. 2'!$A$13:$O$1441,5,0)=0," ","MRR"))</f>
        <v xml:space="preserve"> </v>
      </c>
      <c r="D98" s="33" t="str">
        <f>IF(VLOOKUP(A98,'Príloha č. 2'!$A$13:$O$1441,3,0)=0,"",VLOOKUP(A98,'Príloha č. 2'!$A$13:$O$1441,3,0))</f>
        <v/>
      </c>
      <c r="E98" s="33" t="str">
        <f t="shared" si="3"/>
        <v xml:space="preserve"> </v>
      </c>
      <c r="F98" s="33" t="str">
        <f>VLOOKUP(A98,'Príloha č. 2'!$A$13:$O$1441,13,0)</f>
        <v xml:space="preserve"> </v>
      </c>
      <c r="G98" s="33" t="str">
        <f>IF(VLOOKUP(A98,'Príloha č. 2'!$A$13:$O$1441,14,0)=0," ",VLOOKUP(A98,'Príloha č. 2'!$A$13:$O$1441,14,0))</f>
        <v xml:space="preserve"> </v>
      </c>
      <c r="H98" s="33" t="str">
        <f>VLOOKUP(A98,'Príloha č. 2'!$A$13:$O$1441,15,0)</f>
        <v xml:space="preserve"> </v>
      </c>
      <c r="I98" s="384"/>
      <c r="J98" s="385"/>
    </row>
    <row r="99" spans="1:10" ht="17.100000000000001" customHeight="1" x14ac:dyDescent="0.45">
      <c r="A99" s="32">
        <v>87</v>
      </c>
      <c r="B99" s="33" t="str">
        <f>IF(VLOOKUP(A99,'Príloha č. 2'!$A$13:$O$1441,2,0)=0,"",VLOOKUP(A99,'Príloha č. 2'!$A$13:$O$1441,2,0))</f>
        <v/>
      </c>
      <c r="C99" s="170" t="str">
        <f>IF((VLOOKUP(A99,'Príloha č. 2'!$A$13:$O$1441,5,0))="Bratislavský","VRR",IF(VLOOKUP(A99,'Príloha č. 2'!$A$13:$O$1441,5,0)=0," ","MRR"))</f>
        <v xml:space="preserve"> </v>
      </c>
      <c r="D99" s="33" t="str">
        <f>IF(VLOOKUP(A99,'Príloha č. 2'!$A$13:$O$1441,3,0)=0,"",VLOOKUP(A99,'Príloha č. 2'!$A$13:$O$1441,3,0))</f>
        <v/>
      </c>
      <c r="E99" s="33" t="str">
        <f t="shared" si="3"/>
        <v xml:space="preserve"> </v>
      </c>
      <c r="F99" s="33" t="str">
        <f>VLOOKUP(A99,'Príloha č. 2'!$A$13:$O$1441,13,0)</f>
        <v xml:space="preserve"> </v>
      </c>
      <c r="G99" s="33" t="str">
        <f>IF(VLOOKUP(A99,'Príloha č. 2'!$A$13:$O$1441,14,0)=0," ",VLOOKUP(A99,'Príloha č. 2'!$A$13:$O$1441,14,0))</f>
        <v xml:space="preserve"> </v>
      </c>
      <c r="H99" s="33" t="str">
        <f>VLOOKUP(A99,'Príloha č. 2'!$A$13:$O$1441,15,0)</f>
        <v xml:space="preserve"> </v>
      </c>
      <c r="I99" s="384"/>
      <c r="J99" s="385"/>
    </row>
    <row r="100" spans="1:10" ht="17.100000000000001" customHeight="1" x14ac:dyDescent="0.45">
      <c r="A100" s="32">
        <v>88</v>
      </c>
      <c r="B100" s="33" t="str">
        <f>IF(VLOOKUP(A100,'Príloha č. 2'!$A$13:$O$1441,2,0)=0,"",VLOOKUP(A100,'Príloha č. 2'!$A$13:$O$1441,2,0))</f>
        <v/>
      </c>
      <c r="C100" s="170" t="str">
        <f>IF((VLOOKUP(A100,'Príloha č. 2'!$A$13:$O$1441,5,0))="Bratislavský","VRR",IF(VLOOKUP(A100,'Príloha č. 2'!$A$13:$O$1441,5,0)=0," ","MRR"))</f>
        <v xml:space="preserve"> </v>
      </c>
      <c r="D100" s="33" t="str">
        <f>IF(VLOOKUP(A100,'Príloha č. 2'!$A$13:$O$1441,3,0)=0,"",VLOOKUP(A100,'Príloha č. 2'!$A$13:$O$1441,3,0))</f>
        <v/>
      </c>
      <c r="E100" s="33" t="str">
        <f t="shared" si="3"/>
        <v xml:space="preserve"> </v>
      </c>
      <c r="F100" s="33" t="str">
        <f>VLOOKUP(A100,'Príloha č. 2'!$A$13:$O$1441,13,0)</f>
        <v xml:space="preserve"> </v>
      </c>
      <c r="G100" s="33" t="str">
        <f>IF(VLOOKUP(A100,'Príloha č. 2'!$A$13:$O$1441,14,0)=0," ",VLOOKUP(A100,'Príloha č. 2'!$A$13:$O$1441,14,0))</f>
        <v xml:space="preserve"> </v>
      </c>
      <c r="H100" s="33" t="str">
        <f>VLOOKUP(A100,'Príloha č. 2'!$A$13:$O$1441,15,0)</f>
        <v xml:space="preserve"> </v>
      </c>
      <c r="I100" s="384"/>
      <c r="J100" s="385"/>
    </row>
    <row r="101" spans="1:10" ht="17.100000000000001" customHeight="1" x14ac:dyDescent="0.45">
      <c r="A101" s="32">
        <v>89</v>
      </c>
      <c r="B101" s="33" t="str">
        <f>IF(VLOOKUP(A101,'Príloha č. 2'!$A$13:$O$1441,2,0)=0,"",VLOOKUP(A101,'Príloha č. 2'!$A$13:$O$1441,2,0))</f>
        <v/>
      </c>
      <c r="C101" s="170" t="str">
        <f>IF((VLOOKUP(A101,'Príloha č. 2'!$A$13:$O$1441,5,0))="Bratislavský","VRR",IF(VLOOKUP(A101,'Príloha č. 2'!$A$13:$O$1441,5,0)=0," ","MRR"))</f>
        <v xml:space="preserve"> </v>
      </c>
      <c r="D101" s="33" t="str">
        <f>IF(VLOOKUP(A101,'Príloha č. 2'!$A$13:$O$1441,3,0)=0,"",VLOOKUP(A101,'Príloha č. 2'!$A$13:$O$1441,3,0))</f>
        <v/>
      </c>
      <c r="E101" s="33" t="str">
        <f t="shared" si="3"/>
        <v xml:space="preserve"> </v>
      </c>
      <c r="F101" s="33" t="str">
        <f>VLOOKUP(A101,'Príloha č. 2'!$A$13:$O$1441,13,0)</f>
        <v xml:space="preserve"> </v>
      </c>
      <c r="G101" s="33" t="str">
        <f>IF(VLOOKUP(A101,'Príloha č. 2'!$A$13:$O$1441,14,0)=0," ",VLOOKUP(A101,'Príloha č. 2'!$A$13:$O$1441,14,0))</f>
        <v xml:space="preserve"> </v>
      </c>
      <c r="H101" s="33" t="str">
        <f>VLOOKUP(A101,'Príloha č. 2'!$A$13:$O$1441,15,0)</f>
        <v xml:space="preserve"> </v>
      </c>
      <c r="I101" s="384"/>
      <c r="J101" s="385"/>
    </row>
    <row r="102" spans="1:10" ht="17.100000000000001" customHeight="1" x14ac:dyDescent="0.45">
      <c r="A102" s="32">
        <v>90</v>
      </c>
      <c r="B102" s="33" t="str">
        <f>IF(VLOOKUP(A102,'Príloha č. 2'!$A$13:$O$1441,2,0)=0,"",VLOOKUP(A102,'Príloha č. 2'!$A$13:$O$1441,2,0))</f>
        <v/>
      </c>
      <c r="C102" s="170" t="str">
        <f>IF((VLOOKUP(A102,'Príloha č. 2'!$A$13:$O$1441,5,0))="Bratislavský","VRR",IF(VLOOKUP(A102,'Príloha č. 2'!$A$13:$O$1441,5,0)=0," ","MRR"))</f>
        <v xml:space="preserve"> </v>
      </c>
      <c r="D102" s="33" t="str">
        <f>IF(VLOOKUP(A102,'Príloha č. 2'!$A$13:$O$1441,3,0)=0,"",VLOOKUP(A102,'Príloha č. 2'!$A$13:$O$1441,3,0))</f>
        <v/>
      </c>
      <c r="E102" s="33" t="str">
        <f t="shared" si="3"/>
        <v xml:space="preserve"> </v>
      </c>
      <c r="F102" s="33" t="str">
        <f>VLOOKUP(A102,'Príloha č. 2'!$A$13:$O$1441,13,0)</f>
        <v xml:space="preserve"> </v>
      </c>
      <c r="G102" s="33" t="str">
        <f>IF(VLOOKUP(A102,'Príloha č. 2'!$A$13:$O$1441,14,0)=0," ",VLOOKUP(A102,'Príloha č. 2'!$A$13:$O$1441,14,0))</f>
        <v xml:space="preserve"> </v>
      </c>
      <c r="H102" s="33" t="str">
        <f>VLOOKUP(A102,'Príloha č. 2'!$A$13:$O$1441,15,0)</f>
        <v xml:space="preserve"> </v>
      </c>
      <c r="I102" s="384"/>
      <c r="J102" s="385"/>
    </row>
    <row r="103" spans="1:10" ht="17.100000000000001" customHeight="1" x14ac:dyDescent="0.45">
      <c r="A103" s="32">
        <v>91</v>
      </c>
      <c r="B103" s="33" t="str">
        <f>IF(VLOOKUP(A103,'Príloha č. 2'!$A$13:$O$1441,2,0)=0,"",VLOOKUP(A103,'Príloha č. 2'!$A$13:$O$1441,2,0))</f>
        <v/>
      </c>
      <c r="C103" s="170" t="str">
        <f>IF((VLOOKUP(A103,'Príloha č. 2'!$A$13:$O$1441,5,0))="Bratislavský","VRR",IF(VLOOKUP(A103,'Príloha č. 2'!$A$13:$O$1441,5,0)=0," ","MRR"))</f>
        <v xml:space="preserve"> </v>
      </c>
      <c r="D103" s="33" t="str">
        <f>IF(VLOOKUP(A103,'Príloha č. 2'!$A$13:$O$1441,3,0)=0,"",VLOOKUP(A103,'Príloha č. 2'!$A$13:$O$1441,3,0))</f>
        <v/>
      </c>
      <c r="E103" s="33" t="str">
        <f t="shared" si="3"/>
        <v xml:space="preserve"> </v>
      </c>
      <c r="F103" s="33" t="str">
        <f>VLOOKUP(A103,'Príloha č. 2'!$A$13:$O$1441,13,0)</f>
        <v xml:space="preserve"> </v>
      </c>
      <c r="G103" s="33" t="str">
        <f>IF(VLOOKUP(A103,'Príloha č. 2'!$A$13:$O$1441,14,0)=0," ",VLOOKUP(A103,'Príloha č. 2'!$A$13:$O$1441,14,0))</f>
        <v xml:space="preserve"> </v>
      </c>
      <c r="H103" s="33" t="str">
        <f>VLOOKUP(A103,'Príloha č. 2'!$A$13:$O$1441,15,0)</f>
        <v xml:space="preserve"> </v>
      </c>
      <c r="I103" s="384"/>
      <c r="J103" s="385"/>
    </row>
    <row r="104" spans="1:10" ht="17.100000000000001" customHeight="1" x14ac:dyDescent="0.45">
      <c r="A104" s="32">
        <v>92</v>
      </c>
      <c r="B104" s="33" t="str">
        <f>IF(VLOOKUP(A104,'Príloha č. 2'!$A$13:$O$1441,2,0)=0,"",VLOOKUP(A104,'Príloha č. 2'!$A$13:$O$1441,2,0))</f>
        <v/>
      </c>
      <c r="C104" s="170" t="str">
        <f>IF((VLOOKUP(A104,'Príloha č. 2'!$A$13:$O$1441,5,0))="Bratislavský","VRR",IF(VLOOKUP(A104,'Príloha č. 2'!$A$13:$O$1441,5,0)=0," ","MRR"))</f>
        <v xml:space="preserve"> </v>
      </c>
      <c r="D104" s="33" t="str">
        <f>IF(VLOOKUP(A104,'Príloha č. 2'!$A$13:$O$1441,3,0)=0,"",VLOOKUP(A104,'Príloha č. 2'!$A$13:$O$1441,3,0))</f>
        <v/>
      </c>
      <c r="E104" s="33" t="str">
        <f t="shared" si="3"/>
        <v xml:space="preserve"> </v>
      </c>
      <c r="F104" s="33" t="str">
        <f>VLOOKUP(A104,'Príloha č. 2'!$A$13:$O$1441,13,0)</f>
        <v xml:space="preserve"> </v>
      </c>
      <c r="G104" s="33" t="str">
        <f>IF(VLOOKUP(A104,'Príloha č. 2'!$A$13:$O$1441,14,0)=0," ",VLOOKUP(A104,'Príloha č. 2'!$A$13:$O$1441,14,0))</f>
        <v xml:space="preserve"> </v>
      </c>
      <c r="H104" s="33" t="str">
        <f>VLOOKUP(A104,'Príloha č. 2'!$A$13:$O$1441,15,0)</f>
        <v xml:space="preserve"> </v>
      </c>
      <c r="I104" s="384"/>
      <c r="J104" s="385"/>
    </row>
    <row r="105" spans="1:10" ht="17.100000000000001" customHeight="1" x14ac:dyDescent="0.45">
      <c r="A105" s="32">
        <v>93</v>
      </c>
      <c r="B105" s="33" t="str">
        <f>IF(VLOOKUP(A105,'Príloha č. 2'!$A$13:$O$1441,2,0)=0,"",VLOOKUP(A105,'Príloha č. 2'!$A$13:$O$1441,2,0))</f>
        <v/>
      </c>
      <c r="C105" s="170" t="str">
        <f>IF((VLOOKUP(A105,'Príloha č. 2'!$A$13:$O$1441,5,0))="Bratislavský","VRR",IF(VLOOKUP(A105,'Príloha č. 2'!$A$13:$O$1441,5,0)=0," ","MRR"))</f>
        <v xml:space="preserve"> </v>
      </c>
      <c r="D105" s="33" t="str">
        <f>IF(VLOOKUP(A105,'Príloha č. 2'!$A$13:$O$1441,3,0)=0,"",VLOOKUP(A105,'Príloha č. 2'!$A$13:$O$1441,3,0))</f>
        <v/>
      </c>
      <c r="E105" s="33" t="str">
        <f t="shared" si="3"/>
        <v xml:space="preserve"> </v>
      </c>
      <c r="F105" s="33" t="str">
        <f>VLOOKUP(A105,'Príloha č. 2'!$A$13:$O$1441,13,0)</f>
        <v xml:space="preserve"> </v>
      </c>
      <c r="G105" s="33" t="str">
        <f>IF(VLOOKUP(A105,'Príloha č. 2'!$A$13:$O$1441,14,0)=0," ",VLOOKUP(A105,'Príloha č. 2'!$A$13:$O$1441,14,0))</f>
        <v xml:space="preserve"> </v>
      </c>
      <c r="H105" s="33" t="str">
        <f>VLOOKUP(A105,'Príloha č. 2'!$A$13:$O$1441,15,0)</f>
        <v xml:space="preserve"> </v>
      </c>
      <c r="I105" s="384"/>
      <c r="J105" s="385"/>
    </row>
    <row r="106" spans="1:10" ht="17.100000000000001" customHeight="1" x14ac:dyDescent="0.45">
      <c r="A106" s="32">
        <v>94</v>
      </c>
      <c r="B106" s="33" t="str">
        <f>IF(VLOOKUP(A106,'Príloha č. 2'!$A$13:$O$1441,2,0)=0,"",VLOOKUP(A106,'Príloha č. 2'!$A$13:$O$1441,2,0))</f>
        <v/>
      </c>
      <c r="C106" s="170" t="str">
        <f>IF((VLOOKUP(A106,'Príloha č. 2'!$A$13:$O$1441,5,0))="Bratislavský","VRR",IF(VLOOKUP(A106,'Príloha č. 2'!$A$13:$O$1441,5,0)=0," ","MRR"))</f>
        <v xml:space="preserve"> </v>
      </c>
      <c r="D106" s="33" t="str">
        <f>IF(VLOOKUP(A106,'Príloha č. 2'!$A$13:$O$1441,3,0)=0,"",VLOOKUP(A106,'Príloha č. 2'!$A$13:$O$1441,3,0))</f>
        <v/>
      </c>
      <c r="E106" s="33" t="str">
        <f t="shared" si="3"/>
        <v xml:space="preserve"> </v>
      </c>
      <c r="F106" s="33" t="str">
        <f>VLOOKUP(A106,'Príloha č. 2'!$A$13:$O$1441,13,0)</f>
        <v xml:space="preserve"> </v>
      </c>
      <c r="G106" s="33" t="str">
        <f>IF(VLOOKUP(A106,'Príloha č. 2'!$A$13:$O$1441,14,0)=0," ",VLOOKUP(A106,'Príloha č. 2'!$A$13:$O$1441,14,0))</f>
        <v xml:space="preserve"> </v>
      </c>
      <c r="H106" s="33" t="str">
        <f>VLOOKUP(A106,'Príloha č. 2'!$A$13:$O$1441,15,0)</f>
        <v xml:space="preserve"> </v>
      </c>
      <c r="I106" s="384"/>
      <c r="J106" s="385"/>
    </row>
    <row r="107" spans="1:10" ht="17.100000000000001" customHeight="1" x14ac:dyDescent="0.45">
      <c r="A107" s="32">
        <v>95</v>
      </c>
      <c r="B107" s="33" t="str">
        <f>IF(VLOOKUP(A107,'Príloha č. 2'!$A$13:$O$1441,2,0)=0,"",VLOOKUP(A107,'Príloha č. 2'!$A$13:$O$1441,2,0))</f>
        <v/>
      </c>
      <c r="C107" s="170" t="str">
        <f>IF((VLOOKUP(A107,'Príloha č. 2'!$A$13:$O$1441,5,0))="Bratislavský","VRR",IF(VLOOKUP(A107,'Príloha č. 2'!$A$13:$O$1441,5,0)=0," ","MRR"))</f>
        <v xml:space="preserve"> </v>
      </c>
      <c r="D107" s="33" t="str">
        <f>IF(VLOOKUP(A107,'Príloha č. 2'!$A$13:$O$1441,3,0)=0,"",VLOOKUP(A107,'Príloha č. 2'!$A$13:$O$1441,3,0))</f>
        <v/>
      </c>
      <c r="E107" s="33" t="str">
        <f t="shared" si="3"/>
        <v xml:space="preserve"> </v>
      </c>
      <c r="F107" s="33" t="str">
        <f>VLOOKUP(A107,'Príloha č. 2'!$A$13:$O$1441,13,0)</f>
        <v xml:space="preserve"> </v>
      </c>
      <c r="G107" s="33" t="str">
        <f>IF(VLOOKUP(A107,'Príloha č. 2'!$A$13:$O$1441,14,0)=0," ",VLOOKUP(A107,'Príloha č. 2'!$A$13:$O$1441,14,0))</f>
        <v xml:space="preserve"> </v>
      </c>
      <c r="H107" s="33" t="str">
        <f>VLOOKUP(A107,'Príloha č. 2'!$A$13:$O$1441,15,0)</f>
        <v xml:space="preserve"> </v>
      </c>
      <c r="I107" s="384"/>
      <c r="J107" s="385"/>
    </row>
    <row r="108" spans="1:10" ht="17.100000000000001" customHeight="1" x14ac:dyDescent="0.45">
      <c r="A108" s="32">
        <v>96</v>
      </c>
      <c r="B108" s="33" t="str">
        <f>IF(VLOOKUP(A108,'Príloha č. 2'!$A$13:$O$1441,2,0)=0,"",VLOOKUP(A108,'Príloha č. 2'!$A$13:$O$1441,2,0))</f>
        <v/>
      </c>
      <c r="C108" s="170" t="str">
        <f>IF((VLOOKUP(A108,'Príloha č. 2'!$A$13:$O$1441,5,0))="Bratislavský","VRR",IF(VLOOKUP(A108,'Príloha č. 2'!$A$13:$O$1441,5,0)=0," ","MRR"))</f>
        <v xml:space="preserve"> </v>
      </c>
      <c r="D108" s="33" t="str">
        <f>IF(VLOOKUP(A108,'Príloha č. 2'!$A$13:$O$1441,3,0)=0,"",VLOOKUP(A108,'Príloha č. 2'!$A$13:$O$1441,3,0))</f>
        <v/>
      </c>
      <c r="E108" s="33" t="str">
        <f t="shared" si="3"/>
        <v xml:space="preserve"> </v>
      </c>
      <c r="F108" s="33" t="str">
        <f>VLOOKUP(A108,'Príloha č. 2'!$A$13:$O$1441,13,0)</f>
        <v xml:space="preserve"> </v>
      </c>
      <c r="G108" s="33" t="str">
        <f>IF(VLOOKUP(A108,'Príloha č. 2'!$A$13:$O$1441,14,0)=0," ",VLOOKUP(A108,'Príloha č. 2'!$A$13:$O$1441,14,0))</f>
        <v xml:space="preserve"> </v>
      </c>
      <c r="H108" s="33" t="str">
        <f>VLOOKUP(A108,'Príloha č. 2'!$A$13:$O$1441,15,0)</f>
        <v xml:space="preserve"> </v>
      </c>
      <c r="I108" s="384"/>
      <c r="J108" s="385"/>
    </row>
    <row r="109" spans="1:10" ht="17.100000000000001" customHeight="1" x14ac:dyDescent="0.45">
      <c r="A109" s="32">
        <v>97</v>
      </c>
      <c r="B109" s="33" t="str">
        <f>IF(VLOOKUP(A109,'Príloha č. 2'!$A$13:$O$1441,2,0)=0,"",VLOOKUP(A109,'Príloha č. 2'!$A$13:$O$1441,2,0))</f>
        <v/>
      </c>
      <c r="C109" s="170" t="str">
        <f>IF((VLOOKUP(A109,'Príloha č. 2'!$A$13:$O$1441,5,0))="Bratislavský","VRR",IF(VLOOKUP(A109,'Príloha č. 2'!$A$13:$O$1441,5,0)=0," ","MRR"))</f>
        <v xml:space="preserve"> </v>
      </c>
      <c r="D109" s="33" t="str">
        <f>IF(VLOOKUP(A109,'Príloha č. 2'!$A$13:$O$1441,3,0)=0,"",VLOOKUP(A109,'Príloha č. 2'!$A$13:$O$1441,3,0))</f>
        <v/>
      </c>
      <c r="E109" s="33" t="str">
        <f t="shared" si="3"/>
        <v xml:space="preserve"> </v>
      </c>
      <c r="F109" s="33" t="str">
        <f>VLOOKUP(A109,'Príloha č. 2'!$A$13:$O$1441,13,0)</f>
        <v xml:space="preserve"> </v>
      </c>
      <c r="G109" s="33" t="str">
        <f>IF(VLOOKUP(A109,'Príloha č. 2'!$A$13:$O$1441,14,0)=0," ",VLOOKUP(A109,'Príloha č. 2'!$A$13:$O$1441,14,0))</f>
        <v xml:space="preserve"> </v>
      </c>
      <c r="H109" s="33" t="str">
        <f>VLOOKUP(A109,'Príloha č. 2'!$A$13:$O$1441,15,0)</f>
        <v xml:space="preserve"> </v>
      </c>
      <c r="I109" s="384"/>
      <c r="J109" s="385"/>
    </row>
    <row r="110" spans="1:10" ht="17.100000000000001" customHeight="1" x14ac:dyDescent="0.45">
      <c r="A110" s="32">
        <v>98</v>
      </c>
      <c r="B110" s="33" t="str">
        <f>IF(VLOOKUP(A110,'Príloha č. 2'!$A$13:$O$1441,2,0)=0,"",VLOOKUP(A110,'Príloha č. 2'!$A$13:$O$1441,2,0))</f>
        <v/>
      </c>
      <c r="C110" s="170" t="str">
        <f>IF((VLOOKUP(A110,'Príloha č. 2'!$A$13:$O$1441,5,0))="Bratislavský","VRR",IF(VLOOKUP(A110,'Príloha č. 2'!$A$13:$O$1441,5,0)=0," ","MRR"))</f>
        <v xml:space="preserve"> </v>
      </c>
      <c r="D110" s="33" t="str">
        <f>IF(VLOOKUP(A110,'Príloha č. 2'!$A$13:$O$1441,3,0)=0,"",VLOOKUP(A110,'Príloha č. 2'!$A$13:$O$1441,3,0))</f>
        <v/>
      </c>
      <c r="E110" s="33" t="str">
        <f t="shared" si="3"/>
        <v xml:space="preserve"> </v>
      </c>
      <c r="F110" s="33" t="str">
        <f>VLOOKUP(A110,'Príloha č. 2'!$A$13:$O$1441,13,0)</f>
        <v xml:space="preserve"> </v>
      </c>
      <c r="G110" s="33" t="str">
        <f>IF(VLOOKUP(A110,'Príloha č. 2'!$A$13:$O$1441,14,0)=0," ",VLOOKUP(A110,'Príloha č. 2'!$A$13:$O$1441,14,0))</f>
        <v xml:space="preserve"> </v>
      </c>
      <c r="H110" s="33" t="str">
        <f>VLOOKUP(A110,'Príloha č. 2'!$A$13:$O$1441,15,0)</f>
        <v xml:space="preserve"> </v>
      </c>
      <c r="I110" s="384"/>
      <c r="J110" s="385"/>
    </row>
    <row r="111" spans="1:10" ht="17.100000000000001" customHeight="1" x14ac:dyDescent="0.45">
      <c r="A111" s="32">
        <v>99</v>
      </c>
      <c r="B111" s="33" t="str">
        <f>IF(VLOOKUP(A111,'Príloha č. 2'!$A$13:$O$1441,2,0)=0,"",VLOOKUP(A111,'Príloha č. 2'!$A$13:$O$1441,2,0))</f>
        <v/>
      </c>
      <c r="C111" s="170" t="str">
        <f>IF((VLOOKUP(A111,'Príloha č. 2'!$A$13:$O$1441,5,0))="Bratislavský","VRR",IF(VLOOKUP(A111,'Príloha č. 2'!$A$13:$O$1441,5,0)=0," ","MRR"))</f>
        <v xml:space="preserve"> </v>
      </c>
      <c r="D111" s="33" t="str">
        <f>IF(VLOOKUP(A111,'Príloha č. 2'!$A$13:$O$1441,3,0)=0,"",VLOOKUP(A111,'Príloha č. 2'!$A$13:$O$1441,3,0))</f>
        <v/>
      </c>
      <c r="E111" s="33" t="str">
        <f t="shared" si="3"/>
        <v xml:space="preserve"> </v>
      </c>
      <c r="F111" s="33" t="str">
        <f>VLOOKUP(A111,'Príloha č. 2'!$A$13:$O$1441,13,0)</f>
        <v xml:space="preserve"> </v>
      </c>
      <c r="G111" s="33" t="str">
        <f>IF(VLOOKUP(A111,'Príloha č. 2'!$A$13:$O$1441,14,0)=0," ",VLOOKUP(A111,'Príloha č. 2'!$A$13:$O$1441,14,0))</f>
        <v xml:space="preserve"> </v>
      </c>
      <c r="H111" s="33" t="str">
        <f>VLOOKUP(A111,'Príloha č. 2'!$A$13:$O$1441,15,0)</f>
        <v xml:space="preserve"> </v>
      </c>
      <c r="I111" s="384"/>
      <c r="J111" s="385"/>
    </row>
    <row r="112" spans="1:10" ht="17.100000000000001" customHeight="1" x14ac:dyDescent="0.45">
      <c r="A112" s="32">
        <v>100</v>
      </c>
      <c r="B112" s="33" t="str">
        <f>IF(VLOOKUP(A112,'Príloha č. 2'!$A$13:$O$1441,2,0)=0,"",VLOOKUP(A112,'Príloha č. 2'!$A$13:$O$1441,2,0))</f>
        <v/>
      </c>
      <c r="C112" s="170" t="str">
        <f>IF((VLOOKUP(A112,'Príloha č. 2'!$A$13:$O$1441,5,0))="Bratislavský","VRR",IF(VLOOKUP(A112,'Príloha č. 2'!$A$13:$O$1441,5,0)=0," ","MRR"))</f>
        <v xml:space="preserve"> </v>
      </c>
      <c r="D112" s="33" t="str">
        <f>IF(VLOOKUP(A112,'Príloha č. 2'!$A$13:$O$1441,3,0)=0,"",VLOOKUP(A112,'Príloha č. 2'!$A$13:$O$1441,3,0))</f>
        <v/>
      </c>
      <c r="E112" s="33" t="str">
        <f t="shared" si="3"/>
        <v xml:space="preserve"> </v>
      </c>
      <c r="F112" s="33" t="str">
        <f>VLOOKUP(A112,'Príloha č. 2'!$A$13:$O$1441,13,0)</f>
        <v xml:space="preserve"> </v>
      </c>
      <c r="G112" s="33" t="str">
        <f>IF(VLOOKUP(A112,'Príloha č. 2'!$A$13:$O$1441,14,0)=0," ",VLOOKUP(A112,'Príloha č. 2'!$A$13:$O$1441,14,0))</f>
        <v xml:space="preserve"> </v>
      </c>
      <c r="H112" s="33" t="str">
        <f>VLOOKUP(A112,'Príloha č. 2'!$A$13:$O$1441,15,0)</f>
        <v xml:space="preserve"> </v>
      </c>
      <c r="I112" s="384"/>
      <c r="J112" s="385"/>
    </row>
    <row r="113" spans="1:10" ht="17.100000000000001" customHeight="1" x14ac:dyDescent="0.45">
      <c r="A113" s="32">
        <v>101</v>
      </c>
      <c r="B113" s="33" t="str">
        <f>IF(VLOOKUP(A113,'Príloha č. 2'!$A$13:$O$1441,2,0)=0,"",VLOOKUP(A113,'Príloha č. 2'!$A$13:$O$1441,2,0))</f>
        <v/>
      </c>
      <c r="C113" s="170" t="str">
        <f>IF((VLOOKUP(A113,'Príloha č. 2'!$A$13:$O$1441,5,0))="Bratislavský","VRR",IF(VLOOKUP(A113,'Príloha č. 2'!$A$13:$O$1441,5,0)=0," ","MRR"))</f>
        <v xml:space="preserve"> </v>
      </c>
      <c r="D113" s="33" t="str">
        <f>IF(VLOOKUP(A113,'Príloha č. 2'!$A$13:$O$1441,3,0)=0,"",VLOOKUP(A113,'Príloha č. 2'!$A$13:$O$1441,3,0))</f>
        <v/>
      </c>
      <c r="E113" s="33" t="str">
        <f t="shared" si="3"/>
        <v xml:space="preserve"> </v>
      </c>
      <c r="F113" s="33" t="str">
        <f>VLOOKUP(A113,'Príloha č. 2'!$A$13:$O$1441,13,0)</f>
        <v xml:space="preserve"> </v>
      </c>
      <c r="G113" s="33" t="str">
        <f>IF(VLOOKUP(A113,'Príloha č. 2'!$A$13:$O$1441,14,0)=0," ",VLOOKUP(A113,'Príloha č. 2'!$A$13:$O$1441,14,0))</f>
        <v xml:space="preserve"> </v>
      </c>
      <c r="H113" s="33" t="str">
        <f>VLOOKUP(A113,'Príloha č. 2'!$A$13:$O$1441,15,0)</f>
        <v xml:space="preserve"> </v>
      </c>
      <c r="I113" s="384"/>
      <c r="J113" s="385"/>
    </row>
    <row r="114" spans="1:10" ht="17.100000000000001" customHeight="1" x14ac:dyDescent="0.45">
      <c r="A114" s="32">
        <v>102</v>
      </c>
      <c r="B114" s="33" t="str">
        <f>IF(VLOOKUP(A114,'Príloha č. 2'!$A$13:$O$1441,2,0)=0,"",VLOOKUP(A114,'Príloha č. 2'!$A$13:$O$1441,2,0))</f>
        <v/>
      </c>
      <c r="C114" s="170" t="str">
        <f>IF((VLOOKUP(A114,'Príloha č. 2'!$A$13:$O$1441,5,0))="Bratislavský","VRR",IF(VLOOKUP(A114,'Príloha č. 2'!$A$13:$O$1441,5,0)=0," ","MRR"))</f>
        <v xml:space="preserve"> </v>
      </c>
      <c r="D114" s="33" t="str">
        <f>IF(VLOOKUP(A114,'Príloha č. 2'!$A$13:$O$1441,3,0)=0,"",VLOOKUP(A114,'Príloha č. 2'!$A$13:$O$1441,3,0))</f>
        <v/>
      </c>
      <c r="E114" s="33" t="str">
        <f t="shared" si="3"/>
        <v xml:space="preserve"> </v>
      </c>
      <c r="F114" s="33" t="str">
        <f>VLOOKUP(A114,'Príloha č. 2'!$A$13:$O$1441,13,0)</f>
        <v xml:space="preserve"> </v>
      </c>
      <c r="G114" s="33" t="str">
        <f>IF(VLOOKUP(A114,'Príloha č. 2'!$A$13:$O$1441,14,0)=0," ",VLOOKUP(A114,'Príloha č. 2'!$A$13:$O$1441,14,0))</f>
        <v xml:space="preserve"> </v>
      </c>
      <c r="H114" s="33" t="str">
        <f>VLOOKUP(A114,'Príloha č. 2'!$A$13:$O$1441,15,0)</f>
        <v xml:space="preserve"> </v>
      </c>
      <c r="I114" s="384"/>
      <c r="J114" s="385"/>
    </row>
    <row r="115" spans="1:10" ht="17.100000000000001" customHeight="1" x14ac:dyDescent="0.45">
      <c r="A115" s="32">
        <v>103</v>
      </c>
      <c r="B115" s="33" t="str">
        <f>IF(VLOOKUP(A115,'Príloha č. 2'!$A$13:$O$1441,2,0)=0,"",VLOOKUP(A115,'Príloha č. 2'!$A$13:$O$1441,2,0))</f>
        <v/>
      </c>
      <c r="C115" s="170" t="str">
        <f>IF((VLOOKUP(A115,'Príloha č. 2'!$A$13:$O$1441,5,0))="Bratislavský","VRR",IF(VLOOKUP(A115,'Príloha č. 2'!$A$13:$O$1441,5,0)=0," ","MRR"))</f>
        <v xml:space="preserve"> </v>
      </c>
      <c r="D115" s="33" t="str">
        <f>IF(VLOOKUP(A115,'Príloha č. 2'!$A$13:$O$1441,3,0)=0,"",VLOOKUP(A115,'Príloha č. 2'!$A$13:$O$1441,3,0))</f>
        <v/>
      </c>
      <c r="E115" s="33" t="str">
        <f t="shared" si="3"/>
        <v xml:space="preserve"> </v>
      </c>
      <c r="F115" s="33" t="str">
        <f>VLOOKUP(A115,'Príloha č. 2'!$A$13:$O$1441,13,0)</f>
        <v xml:space="preserve"> </v>
      </c>
      <c r="G115" s="33" t="str">
        <f>IF(VLOOKUP(A115,'Príloha č. 2'!$A$13:$O$1441,14,0)=0," ",VLOOKUP(A115,'Príloha č. 2'!$A$13:$O$1441,14,0))</f>
        <v xml:space="preserve"> </v>
      </c>
      <c r="H115" s="33" t="str">
        <f>VLOOKUP(A115,'Príloha č. 2'!$A$13:$O$1441,15,0)</f>
        <v xml:space="preserve"> </v>
      </c>
      <c r="I115" s="384"/>
      <c r="J115" s="385"/>
    </row>
    <row r="116" spans="1:10" ht="17.100000000000001" customHeight="1" x14ac:dyDescent="0.45">
      <c r="A116" s="32">
        <v>104</v>
      </c>
      <c r="B116" s="33" t="str">
        <f>IF(VLOOKUP(A116,'Príloha č. 2'!$A$13:$O$1441,2,0)=0,"",VLOOKUP(A116,'Príloha č. 2'!$A$13:$O$1441,2,0))</f>
        <v/>
      </c>
      <c r="C116" s="170" t="str">
        <f>IF((VLOOKUP(A116,'Príloha č. 2'!$A$13:$O$1441,5,0))="Bratislavský","VRR",IF(VLOOKUP(A116,'Príloha č. 2'!$A$13:$O$1441,5,0)=0," ","MRR"))</f>
        <v xml:space="preserve"> </v>
      </c>
      <c r="D116" s="33" t="str">
        <f>IF(VLOOKUP(A116,'Príloha č. 2'!$A$13:$O$1441,3,0)=0,"",VLOOKUP(A116,'Príloha č. 2'!$A$13:$O$1441,3,0))</f>
        <v/>
      </c>
      <c r="E116" s="33" t="str">
        <f t="shared" si="3"/>
        <v xml:space="preserve"> </v>
      </c>
      <c r="F116" s="33" t="str">
        <f>VLOOKUP(A116,'Príloha č. 2'!$A$13:$O$1441,13,0)</f>
        <v xml:space="preserve"> </v>
      </c>
      <c r="G116" s="33" t="str">
        <f>IF(VLOOKUP(A116,'Príloha č. 2'!$A$13:$O$1441,14,0)=0," ",VLOOKUP(A116,'Príloha č. 2'!$A$13:$O$1441,14,0))</f>
        <v xml:space="preserve"> </v>
      </c>
      <c r="H116" s="33" t="str">
        <f>VLOOKUP(A116,'Príloha č. 2'!$A$13:$O$1441,15,0)</f>
        <v xml:space="preserve"> </v>
      </c>
      <c r="I116" s="384"/>
      <c r="J116" s="385"/>
    </row>
    <row r="117" spans="1:10" ht="17.100000000000001" customHeight="1" x14ac:dyDescent="0.45">
      <c r="A117" s="32">
        <v>105</v>
      </c>
      <c r="B117" s="33" t="str">
        <f>IF(VLOOKUP(A117,'Príloha č. 2'!$A$13:$O$1441,2,0)=0,"",VLOOKUP(A117,'Príloha č. 2'!$A$13:$O$1441,2,0))</f>
        <v/>
      </c>
      <c r="C117" s="170" t="str">
        <f>IF((VLOOKUP(A117,'Príloha č. 2'!$A$13:$O$1441,5,0))="Bratislavský","VRR",IF(VLOOKUP(A117,'Príloha č. 2'!$A$13:$O$1441,5,0)=0," ","MRR"))</f>
        <v xml:space="preserve"> </v>
      </c>
      <c r="D117" s="33" t="str">
        <f>IF(VLOOKUP(A117,'Príloha č. 2'!$A$13:$O$1441,3,0)=0,"",VLOOKUP(A117,'Príloha č. 2'!$A$13:$O$1441,3,0))</f>
        <v/>
      </c>
      <c r="E117" s="33" t="str">
        <f t="shared" si="3"/>
        <v xml:space="preserve"> </v>
      </c>
      <c r="F117" s="33" t="str">
        <f>VLOOKUP(A117,'Príloha č. 2'!$A$13:$O$1441,13,0)</f>
        <v xml:space="preserve"> </v>
      </c>
      <c r="G117" s="33" t="str">
        <f>IF(VLOOKUP(A117,'Príloha č. 2'!$A$13:$O$1441,14,0)=0," ",VLOOKUP(A117,'Príloha č. 2'!$A$13:$O$1441,14,0))</f>
        <v xml:space="preserve"> </v>
      </c>
      <c r="H117" s="33" t="str">
        <f>VLOOKUP(A117,'Príloha č. 2'!$A$13:$O$1441,15,0)</f>
        <v xml:space="preserve"> </v>
      </c>
      <c r="I117" s="384"/>
      <c r="J117" s="385"/>
    </row>
    <row r="118" spans="1:10" ht="17.100000000000001" customHeight="1" x14ac:dyDescent="0.45">
      <c r="A118" s="32">
        <v>106</v>
      </c>
      <c r="B118" s="33" t="str">
        <f>IF(VLOOKUP(A118,'Príloha č. 2'!$A$13:$O$1441,2,0)=0,"",VLOOKUP(A118,'Príloha č. 2'!$A$13:$O$1441,2,0))</f>
        <v/>
      </c>
      <c r="C118" s="170" t="str">
        <f>IF((VLOOKUP(A118,'Príloha č. 2'!$A$13:$O$1441,5,0))="Bratislavský","VRR",IF(VLOOKUP(A118,'Príloha č. 2'!$A$13:$O$1441,5,0)=0," ","MRR"))</f>
        <v xml:space="preserve"> </v>
      </c>
      <c r="D118" s="33" t="str">
        <f>IF(VLOOKUP(A118,'Príloha č. 2'!$A$13:$O$1441,3,0)=0,"",VLOOKUP(A118,'Príloha č. 2'!$A$13:$O$1441,3,0))</f>
        <v/>
      </c>
      <c r="E118" s="33" t="str">
        <f t="shared" si="3"/>
        <v xml:space="preserve"> </v>
      </c>
      <c r="F118" s="33" t="str">
        <f>VLOOKUP(A118,'Príloha č. 2'!$A$13:$O$1441,13,0)</f>
        <v xml:space="preserve"> </v>
      </c>
      <c r="G118" s="33" t="str">
        <f>IF(VLOOKUP(A118,'Príloha č. 2'!$A$13:$O$1441,14,0)=0," ",VLOOKUP(A118,'Príloha č. 2'!$A$13:$O$1441,14,0))</f>
        <v xml:space="preserve"> </v>
      </c>
      <c r="H118" s="33" t="str">
        <f>VLOOKUP(A118,'Príloha č. 2'!$A$13:$O$1441,15,0)</f>
        <v xml:space="preserve"> </v>
      </c>
      <c r="I118" s="384"/>
      <c r="J118" s="385"/>
    </row>
    <row r="119" spans="1:10" ht="17.100000000000001" customHeight="1" x14ac:dyDescent="0.45">
      <c r="A119" s="32">
        <v>107</v>
      </c>
      <c r="B119" s="33" t="str">
        <f>IF(VLOOKUP(A119,'Príloha č. 2'!$A$13:$O$1441,2,0)=0,"",VLOOKUP(A119,'Príloha č. 2'!$A$13:$O$1441,2,0))</f>
        <v/>
      </c>
      <c r="C119" s="170" t="str">
        <f>IF((VLOOKUP(A119,'Príloha č. 2'!$A$13:$O$1441,5,0))="Bratislavský","VRR",IF(VLOOKUP(A119,'Príloha č. 2'!$A$13:$O$1441,5,0)=0," ","MRR"))</f>
        <v xml:space="preserve"> </v>
      </c>
      <c r="D119" s="33" t="str">
        <f>IF(VLOOKUP(A119,'Príloha č. 2'!$A$13:$O$1441,3,0)=0,"",VLOOKUP(A119,'Príloha č. 2'!$A$13:$O$1441,3,0))</f>
        <v/>
      </c>
      <c r="E119" s="33" t="str">
        <f t="shared" si="3"/>
        <v xml:space="preserve"> </v>
      </c>
      <c r="F119" s="33" t="str">
        <f>VLOOKUP(A119,'Príloha č. 2'!$A$13:$O$1441,13,0)</f>
        <v xml:space="preserve"> </v>
      </c>
      <c r="G119" s="33" t="str">
        <f>IF(VLOOKUP(A119,'Príloha č. 2'!$A$13:$O$1441,14,0)=0," ",VLOOKUP(A119,'Príloha č. 2'!$A$13:$O$1441,14,0))</f>
        <v xml:space="preserve"> </v>
      </c>
      <c r="H119" s="33" t="str">
        <f>VLOOKUP(A119,'Príloha č. 2'!$A$13:$O$1441,15,0)</f>
        <v xml:space="preserve"> </v>
      </c>
      <c r="I119" s="384"/>
      <c r="J119" s="385"/>
    </row>
    <row r="120" spans="1:10" ht="17.100000000000001" customHeight="1" x14ac:dyDescent="0.45">
      <c r="A120" s="32">
        <v>108</v>
      </c>
      <c r="B120" s="33" t="str">
        <f>IF(VLOOKUP(A120,'Príloha č. 2'!$A$13:$O$1441,2,0)=0,"",VLOOKUP(A120,'Príloha č. 2'!$A$13:$O$1441,2,0))</f>
        <v/>
      </c>
      <c r="C120" s="170" t="str">
        <f>IF((VLOOKUP(A120,'Príloha č. 2'!$A$13:$O$1441,5,0))="Bratislavský","VRR",IF(VLOOKUP(A120,'Príloha č. 2'!$A$13:$O$1441,5,0)=0," ","MRR"))</f>
        <v xml:space="preserve"> </v>
      </c>
      <c r="D120" s="33" t="str">
        <f>IF(VLOOKUP(A120,'Príloha č. 2'!$A$13:$O$1441,3,0)=0,"",VLOOKUP(A120,'Príloha č. 2'!$A$13:$O$1441,3,0))</f>
        <v/>
      </c>
      <c r="E120" s="33" t="str">
        <f t="shared" si="3"/>
        <v xml:space="preserve"> </v>
      </c>
      <c r="F120" s="33" t="str">
        <f>VLOOKUP(A120,'Príloha č. 2'!$A$13:$O$1441,13,0)</f>
        <v xml:space="preserve"> </v>
      </c>
      <c r="G120" s="33" t="str">
        <f>IF(VLOOKUP(A120,'Príloha č. 2'!$A$13:$O$1441,14,0)=0," ",VLOOKUP(A120,'Príloha č. 2'!$A$13:$O$1441,14,0))</f>
        <v xml:space="preserve"> </v>
      </c>
      <c r="H120" s="33" t="str">
        <f>VLOOKUP(A120,'Príloha č. 2'!$A$13:$O$1441,15,0)</f>
        <v xml:space="preserve"> </v>
      </c>
      <c r="I120" s="384"/>
      <c r="J120" s="385"/>
    </row>
    <row r="121" spans="1:10" ht="17.100000000000001" customHeight="1" x14ac:dyDescent="0.45">
      <c r="A121" s="32">
        <v>109</v>
      </c>
      <c r="B121" s="33" t="str">
        <f>IF(VLOOKUP(A121,'Príloha č. 2'!$A$13:$O$1441,2,0)=0,"",VLOOKUP(A121,'Príloha č. 2'!$A$13:$O$1441,2,0))</f>
        <v/>
      </c>
      <c r="C121" s="170" t="str">
        <f>IF((VLOOKUP(A121,'Príloha č. 2'!$A$13:$O$1441,5,0))="Bratislavský","VRR",IF(VLOOKUP(A121,'Príloha č. 2'!$A$13:$O$1441,5,0)=0," ","MRR"))</f>
        <v xml:space="preserve"> </v>
      </c>
      <c r="D121" s="33" t="str">
        <f>IF(VLOOKUP(A121,'Príloha č. 2'!$A$13:$O$1441,3,0)=0,"",VLOOKUP(A121,'Príloha č. 2'!$A$13:$O$1441,3,0))</f>
        <v/>
      </c>
      <c r="E121" s="33" t="str">
        <f t="shared" si="3"/>
        <v xml:space="preserve"> </v>
      </c>
      <c r="F121" s="33" t="str">
        <f>VLOOKUP(A121,'Príloha č. 2'!$A$13:$O$1441,13,0)</f>
        <v xml:space="preserve"> </v>
      </c>
      <c r="G121" s="33" t="str">
        <f>IF(VLOOKUP(A121,'Príloha č. 2'!$A$13:$O$1441,14,0)=0," ",VLOOKUP(A121,'Príloha č. 2'!$A$13:$O$1441,14,0))</f>
        <v xml:space="preserve"> </v>
      </c>
      <c r="H121" s="33" t="str">
        <f>VLOOKUP(A121,'Príloha č. 2'!$A$13:$O$1441,15,0)</f>
        <v xml:space="preserve"> </v>
      </c>
      <c r="I121" s="384"/>
      <c r="J121" s="385"/>
    </row>
    <row r="122" spans="1:10" ht="17.100000000000001" customHeight="1" x14ac:dyDescent="0.45">
      <c r="A122" s="32">
        <v>110</v>
      </c>
      <c r="B122" s="33" t="str">
        <f>IF(VLOOKUP(A122,'Príloha č. 2'!$A$13:$O$1441,2,0)=0,"",VLOOKUP(A122,'Príloha č. 2'!$A$13:$O$1441,2,0))</f>
        <v/>
      </c>
      <c r="C122" s="170" t="str">
        <f>IF((VLOOKUP(A122,'Príloha č. 2'!$A$13:$O$1441,5,0))="Bratislavský","VRR",IF(VLOOKUP(A122,'Príloha č. 2'!$A$13:$O$1441,5,0)=0," ","MRR"))</f>
        <v xml:space="preserve"> </v>
      </c>
      <c r="D122" s="33" t="str">
        <f>IF(VLOOKUP(A122,'Príloha č. 2'!$A$13:$O$1441,3,0)=0,"",VLOOKUP(A122,'Príloha č. 2'!$A$13:$O$1441,3,0))</f>
        <v/>
      </c>
      <c r="E122" s="33" t="str">
        <f t="shared" si="3"/>
        <v xml:space="preserve"> </v>
      </c>
      <c r="F122" s="33" t="str">
        <f>VLOOKUP(A122,'Príloha č. 2'!$A$13:$O$1441,13,0)</f>
        <v xml:space="preserve"> </v>
      </c>
      <c r="G122" s="33" t="str">
        <f>IF(VLOOKUP(A122,'Príloha č. 2'!$A$13:$O$1441,14,0)=0," ",VLOOKUP(A122,'Príloha č. 2'!$A$13:$O$1441,14,0))</f>
        <v xml:space="preserve"> </v>
      </c>
      <c r="H122" s="33" t="str">
        <f>VLOOKUP(A122,'Príloha č. 2'!$A$13:$O$1441,15,0)</f>
        <v xml:space="preserve"> </v>
      </c>
      <c r="I122" s="384"/>
      <c r="J122" s="385"/>
    </row>
    <row r="124" spans="1:10" ht="24.95" customHeight="1" x14ac:dyDescent="0.45">
      <c r="B124"/>
      <c r="C124"/>
      <c r="D124"/>
      <c r="E124"/>
      <c r="F124"/>
      <c r="G124"/>
      <c r="H124"/>
    </row>
    <row r="125" spans="1:10" ht="24.95" customHeight="1" x14ac:dyDescent="0.45">
      <c r="B125"/>
      <c r="C125"/>
      <c r="D125"/>
      <c r="E125"/>
      <c r="F125"/>
      <c r="G125"/>
      <c r="H125"/>
    </row>
    <row r="126" spans="1:10" ht="29.1" customHeight="1" x14ac:dyDescent="0.45">
      <c r="B126"/>
      <c r="C126"/>
      <c r="D126"/>
      <c r="E126"/>
      <c r="F126"/>
      <c r="G126"/>
      <c r="H126"/>
    </row>
    <row r="127" spans="1:10" ht="29.1" customHeight="1" x14ac:dyDescent="0.45">
      <c r="B127"/>
      <c r="C127"/>
      <c r="D127"/>
      <c r="E127"/>
      <c r="F127"/>
      <c r="G127"/>
      <c r="H127"/>
    </row>
    <row r="128" spans="1:10" ht="29.1" customHeight="1" x14ac:dyDescent="0.45">
      <c r="B128"/>
      <c r="C128"/>
      <c r="D128"/>
      <c r="E128"/>
      <c r="F128"/>
      <c r="G128"/>
      <c r="H128"/>
    </row>
    <row r="132" spans="1:7" ht="29.1" customHeight="1" x14ac:dyDescent="0.45">
      <c r="A132" s="381" t="s">
        <v>153</v>
      </c>
      <c r="B132" s="382"/>
      <c r="C132" s="382"/>
      <c r="D132" s="382"/>
      <c r="E132" s="382"/>
      <c r="F132" s="382"/>
      <c r="G132" s="383"/>
    </row>
    <row r="133" spans="1:7" ht="29.1" customHeight="1" x14ac:dyDescent="0.45">
      <c r="A133" s="370" t="s">
        <v>154</v>
      </c>
      <c r="B133" s="371"/>
      <c r="C133" s="370" t="s">
        <v>139</v>
      </c>
      <c r="D133" s="374"/>
      <c r="E133" s="378" t="s">
        <v>155</v>
      </c>
      <c r="F133" s="378"/>
      <c r="G133" s="378"/>
    </row>
    <row r="134" spans="1:7" ht="29.1" customHeight="1" x14ac:dyDescent="0.45">
      <c r="A134" s="372"/>
      <c r="B134" s="373"/>
      <c r="C134" s="372" t="s">
        <v>156</v>
      </c>
      <c r="D134" s="375"/>
      <c r="E134" s="379"/>
      <c r="F134" s="379"/>
      <c r="G134" s="379"/>
    </row>
    <row r="135" spans="1:7" ht="29.1" customHeight="1" x14ac:dyDescent="0.45">
      <c r="A135" s="372"/>
      <c r="B135" s="373"/>
      <c r="C135" s="372" t="s">
        <v>156</v>
      </c>
      <c r="D135" s="375"/>
      <c r="E135" s="379"/>
      <c r="F135" s="379"/>
      <c r="G135" s="379"/>
    </row>
    <row r="136" spans="1:7" ht="29.1" customHeight="1" x14ac:dyDescent="0.45">
      <c r="A136" s="372" t="s">
        <v>227</v>
      </c>
      <c r="B136" s="373"/>
      <c r="C136" s="376" t="s">
        <v>180</v>
      </c>
      <c r="D136" s="377"/>
      <c r="E136" s="380" t="s">
        <v>157</v>
      </c>
      <c r="F136" s="380"/>
      <c r="G136" s="380"/>
    </row>
  </sheetData>
  <sheetProtection algorithmName="SHA-512" hashValue="J3mB1KSyUrHlfgNn0/mM6BXpVacwsn7scB/EolE5IBRB7aPdaVoiPTZa8S6vGNfTMYdver8Z7lb/RPIEOR6tdA==" saltValue="WaQrj3OgFHY6wwF5IBNrag==" spinCount="100000" sheet="1" objects="1" scenarios="1"/>
  <mergeCells count="124">
    <mergeCell ref="E3:G3"/>
    <mergeCell ref="I121:J121"/>
    <mergeCell ref="I122:J122"/>
    <mergeCell ref="I116:J116"/>
    <mergeCell ref="I117:J117"/>
    <mergeCell ref="I118:J118"/>
    <mergeCell ref="I119:J119"/>
    <mergeCell ref="I120:J120"/>
    <mergeCell ref="I111:J111"/>
    <mergeCell ref="I112:J112"/>
    <mergeCell ref="I113:J113"/>
    <mergeCell ref="I114:J114"/>
    <mergeCell ref="I115:J115"/>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5:J75"/>
    <mergeCell ref="I76:J76"/>
    <mergeCell ref="I77:J77"/>
    <mergeCell ref="I80:J80"/>
    <mergeCell ref="I69:J69"/>
    <mergeCell ref="I70:J70"/>
    <mergeCell ref="I71:J71"/>
    <mergeCell ref="I72:J72"/>
    <mergeCell ref="I73:J73"/>
    <mergeCell ref="I66:J66"/>
    <mergeCell ref="I67:J67"/>
    <mergeCell ref="I68:J68"/>
    <mergeCell ref="I59:J59"/>
    <mergeCell ref="I60:J60"/>
    <mergeCell ref="I61:J61"/>
    <mergeCell ref="I62:J62"/>
    <mergeCell ref="I63:J63"/>
    <mergeCell ref="I74:J74"/>
    <mergeCell ref="I56:J56"/>
    <mergeCell ref="I57:J57"/>
    <mergeCell ref="I58:J58"/>
    <mergeCell ref="I49:J49"/>
    <mergeCell ref="I50:J50"/>
    <mergeCell ref="I51:J51"/>
    <mergeCell ref="I52:J52"/>
    <mergeCell ref="I53:J53"/>
    <mergeCell ref="I64:J64"/>
    <mergeCell ref="I47:J47"/>
    <mergeCell ref="I48:J48"/>
    <mergeCell ref="I39:J39"/>
    <mergeCell ref="I40:J40"/>
    <mergeCell ref="I41:J41"/>
    <mergeCell ref="I42:J42"/>
    <mergeCell ref="I43:J43"/>
    <mergeCell ref="I54:J54"/>
    <mergeCell ref="I55:J55"/>
    <mergeCell ref="I38:J38"/>
    <mergeCell ref="I29:J29"/>
    <mergeCell ref="I30:J30"/>
    <mergeCell ref="I31:J31"/>
    <mergeCell ref="I32:J32"/>
    <mergeCell ref="I33:J33"/>
    <mergeCell ref="I44:J44"/>
    <mergeCell ref="I45:J45"/>
    <mergeCell ref="I46:J46"/>
    <mergeCell ref="A132:G132"/>
    <mergeCell ref="I14:J14"/>
    <mergeCell ref="I15:J15"/>
    <mergeCell ref="I16:J16"/>
    <mergeCell ref="I17:J17"/>
    <mergeCell ref="I18:J18"/>
    <mergeCell ref="I10:J10"/>
    <mergeCell ref="I11:J11"/>
    <mergeCell ref="I12:J12"/>
    <mergeCell ref="I13:J13"/>
    <mergeCell ref="I24:J24"/>
    <mergeCell ref="I25:J25"/>
    <mergeCell ref="I26:J26"/>
    <mergeCell ref="I27:J27"/>
    <mergeCell ref="I28:J28"/>
    <mergeCell ref="I19:J19"/>
    <mergeCell ref="I20:J20"/>
    <mergeCell ref="I21:J21"/>
    <mergeCell ref="I22:J22"/>
    <mergeCell ref="I23:J23"/>
    <mergeCell ref="I34:J34"/>
    <mergeCell ref="I35:J35"/>
    <mergeCell ref="I36:J36"/>
    <mergeCell ref="I37:J37"/>
    <mergeCell ref="A133:B133"/>
    <mergeCell ref="A134:B134"/>
    <mergeCell ref="A135:B135"/>
    <mergeCell ref="A136:B136"/>
    <mergeCell ref="C133:D133"/>
    <mergeCell ref="C134:D134"/>
    <mergeCell ref="C135:D135"/>
    <mergeCell ref="C136:D136"/>
    <mergeCell ref="E133:G133"/>
    <mergeCell ref="E134:G134"/>
    <mergeCell ref="E135:G135"/>
    <mergeCell ref="E136:G136"/>
  </mergeCells>
  <conditionalFormatting sqref="C1:C123 C129:C1048576">
    <cfRule type="containsText" dxfId="7" priority="1" operator="containsText" text="VRR">
      <formula>NOT(ISERROR(SEARCH("VRR",C1)))</formula>
    </cfRule>
  </conditionalFormatting>
  <printOptions horizontalCentered="1"/>
  <pageMargins left="0.31496062992125984" right="0.11811023622047245" top="0.74803149606299213" bottom="0.74803149606299213" header="0.31496062992125984" footer="0.31496062992125984"/>
  <pageSetup paperSize="9" scale="55" orientation="portrait" verticalDpi="0"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pomocné!$AC$13:$AC$26</xm:f>
          </x14:formula1>
          <xm:sqref>A134:A135 C134:C135</xm:sqref>
        </x14:dataValidation>
        <x14:dataValidation type="list" allowBlank="1" showInputMessage="1" showErrorMessage="1">
          <x14:formula1>
            <xm:f>pomocné!$AL$20:$AL$23</xm:f>
          </x14:formula1>
          <xm:sqref>C134:C135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
  <sheetViews>
    <sheetView zoomScaleNormal="100" workbookViewId="0">
      <pane ySplit="5" topLeftCell="A6" activePane="bottomLeft" state="frozen"/>
      <selection pane="bottomLeft" activeCell="C114" sqref="C114"/>
    </sheetView>
  </sheetViews>
  <sheetFormatPr defaultRowHeight="14.25" x14ac:dyDescent="0.45"/>
  <cols>
    <col min="1" max="1" width="3.59765625" customWidth="1"/>
    <col min="2" max="2" width="5.86328125" customWidth="1"/>
    <col min="3" max="3" width="9.3984375" customWidth="1"/>
    <col min="4" max="4" width="7.73046875" customWidth="1"/>
    <col min="5" max="5" width="11.1328125" customWidth="1"/>
    <col min="6" max="6" width="12.73046875" customWidth="1"/>
    <col min="7" max="7" width="10.59765625" customWidth="1"/>
    <col min="8" max="8" width="9.86328125" customWidth="1"/>
    <col min="9" max="9" width="10.59765625" customWidth="1"/>
    <col min="10" max="10" width="8.1328125" customWidth="1"/>
  </cols>
  <sheetData>
    <row r="1" spans="2:10" ht="14.65" thickBot="1" x14ac:dyDescent="0.5">
      <c r="D1" s="154"/>
    </row>
    <row r="2" spans="2:10" ht="24.75" customHeight="1" x14ac:dyDescent="0.45">
      <c r="B2" s="529" t="s">
        <v>117</v>
      </c>
      <c r="C2" s="530"/>
      <c r="D2" s="530"/>
      <c r="E2" s="530"/>
      <c r="F2" s="530"/>
      <c r="G2" s="530"/>
      <c r="H2" s="530"/>
      <c r="I2" s="530"/>
      <c r="J2" s="531"/>
    </row>
    <row r="3" spans="2:10" x14ac:dyDescent="0.45">
      <c r="B3" s="532" t="s">
        <v>85</v>
      </c>
      <c r="C3" s="533"/>
      <c r="D3" s="533"/>
      <c r="E3" s="534"/>
      <c r="F3" s="535">
        <f>Implea!$E$3</f>
        <v>0</v>
      </c>
      <c r="G3" s="536"/>
      <c r="H3" s="536"/>
      <c r="I3" s="536"/>
      <c r="J3" s="537"/>
    </row>
    <row r="4" spans="2:10" x14ac:dyDescent="0.45">
      <c r="B4" s="532" t="s">
        <v>118</v>
      </c>
      <c r="C4" s="533"/>
      <c r="D4" s="533"/>
      <c r="E4" s="534"/>
      <c r="F4" s="538" t="str">
        <f>(CONCATENATE('Príloha č. 2'!C8,"/",'Príloha č. 2'!E8))</f>
        <v>/2023</v>
      </c>
      <c r="G4" s="539"/>
      <c r="H4" s="539"/>
      <c r="I4" s="539"/>
      <c r="J4" s="540"/>
    </row>
    <row r="5" spans="2:10" ht="14.65" thickBot="1" x14ac:dyDescent="0.5">
      <c r="B5" s="541" t="s">
        <v>119</v>
      </c>
      <c r="C5" s="542"/>
      <c r="D5" s="542"/>
      <c r="E5" s="543"/>
      <c r="F5" s="544" t="e">
        <f>MID('Príloha č. 1b'!#REF!,FIND("N",'Príloha č. 1b'!#REF!)-1,14)</f>
        <v>#REF!</v>
      </c>
      <c r="G5" s="545"/>
      <c r="H5" s="545"/>
      <c r="I5" s="545"/>
      <c r="J5" s="546"/>
    </row>
    <row r="6" spans="2:10" ht="3" customHeight="1" thickBot="1" x14ac:dyDescent="0.5">
      <c r="B6" s="155"/>
      <c r="C6" s="155"/>
      <c r="D6" s="155"/>
      <c r="E6" s="155"/>
      <c r="F6" s="155"/>
      <c r="G6" s="155"/>
      <c r="H6" s="155"/>
      <c r="I6" s="155"/>
      <c r="J6" s="155"/>
    </row>
    <row r="7" spans="2:10" ht="15" x14ac:dyDescent="0.45">
      <c r="B7" s="163" t="s">
        <v>120</v>
      </c>
      <c r="C7" s="520" t="s">
        <v>121</v>
      </c>
      <c r="D7" s="521"/>
      <c r="E7" s="521"/>
      <c r="F7" s="522"/>
      <c r="G7" s="164" t="s">
        <v>122</v>
      </c>
      <c r="H7" s="523" t="s">
        <v>123</v>
      </c>
      <c r="I7" s="524"/>
      <c r="J7" s="525"/>
    </row>
    <row r="8" spans="2:10" ht="24.75" customHeight="1" x14ac:dyDescent="0.45">
      <c r="B8" s="198" t="s">
        <v>86</v>
      </c>
      <c r="C8" s="526" t="s">
        <v>124</v>
      </c>
      <c r="D8" s="527"/>
      <c r="E8" s="527"/>
      <c r="F8" s="528"/>
      <c r="G8" s="199" t="s">
        <v>125</v>
      </c>
      <c r="H8" s="517"/>
      <c r="I8" s="518"/>
      <c r="J8" s="519"/>
    </row>
    <row r="9" spans="2:10" ht="27" customHeight="1" x14ac:dyDescent="0.45">
      <c r="B9" s="198" t="s">
        <v>126</v>
      </c>
      <c r="C9" s="508" t="s">
        <v>170</v>
      </c>
      <c r="D9" s="509"/>
      <c r="E9" s="509"/>
      <c r="F9" s="510"/>
      <c r="G9" s="199" t="s">
        <v>125</v>
      </c>
      <c r="H9" s="517"/>
      <c r="I9" s="518"/>
      <c r="J9" s="519"/>
    </row>
    <row r="10" spans="2:10" ht="24.75" customHeight="1" x14ac:dyDescent="0.45">
      <c r="B10" s="198" t="s">
        <v>127</v>
      </c>
      <c r="C10" s="508" t="s">
        <v>171</v>
      </c>
      <c r="D10" s="509"/>
      <c r="E10" s="509"/>
      <c r="F10" s="510"/>
      <c r="G10" s="199" t="s">
        <v>128</v>
      </c>
      <c r="H10" s="511"/>
      <c r="I10" s="512"/>
      <c r="J10" s="513"/>
    </row>
    <row r="11" spans="2:10" ht="26.25" customHeight="1" x14ac:dyDescent="0.45">
      <c r="B11" s="198" t="s">
        <v>129</v>
      </c>
      <c r="C11" s="508" t="s">
        <v>220</v>
      </c>
      <c r="D11" s="509"/>
      <c r="E11" s="509"/>
      <c r="F11" s="510"/>
      <c r="G11" s="199" t="s">
        <v>125</v>
      </c>
      <c r="H11" s="517"/>
      <c r="I11" s="518"/>
      <c r="J11" s="519"/>
    </row>
    <row r="12" spans="2:10" ht="54" customHeight="1" x14ac:dyDescent="0.45">
      <c r="B12" s="198" t="s">
        <v>130</v>
      </c>
      <c r="C12" s="508" t="s">
        <v>219</v>
      </c>
      <c r="D12" s="509"/>
      <c r="E12" s="509"/>
      <c r="F12" s="510"/>
      <c r="G12" s="199" t="s">
        <v>125</v>
      </c>
      <c r="H12" s="511"/>
      <c r="I12" s="512"/>
      <c r="J12" s="513"/>
    </row>
    <row r="13" spans="2:10" ht="37.5" customHeight="1" x14ac:dyDescent="0.45">
      <c r="B13" s="198" t="s">
        <v>131</v>
      </c>
      <c r="C13" s="508" t="s">
        <v>221</v>
      </c>
      <c r="D13" s="509"/>
      <c r="E13" s="509"/>
      <c r="F13" s="510"/>
      <c r="G13" s="199" t="s">
        <v>125</v>
      </c>
      <c r="H13" s="511"/>
      <c r="I13" s="512"/>
      <c r="J13" s="513"/>
    </row>
    <row r="14" spans="2:10" ht="38.25" customHeight="1" x14ac:dyDescent="0.45">
      <c r="B14" s="198" t="s">
        <v>132</v>
      </c>
      <c r="C14" s="508" t="s">
        <v>222</v>
      </c>
      <c r="D14" s="509"/>
      <c r="E14" s="509"/>
      <c r="F14" s="510"/>
      <c r="G14" s="199" t="s">
        <v>125</v>
      </c>
      <c r="H14" s="511"/>
      <c r="I14" s="512"/>
      <c r="J14" s="513"/>
    </row>
    <row r="15" spans="2:10" ht="9" customHeight="1" x14ac:dyDescent="0.45">
      <c r="B15" s="514"/>
      <c r="C15" s="515"/>
      <c r="D15" s="515"/>
      <c r="E15" s="156"/>
      <c r="F15" s="156"/>
      <c r="G15" s="157"/>
      <c r="H15" s="158"/>
      <c r="I15" s="158"/>
      <c r="J15" s="158"/>
    </row>
    <row r="16" spans="2:10" x14ac:dyDescent="0.45">
      <c r="B16" s="516" t="s">
        <v>133</v>
      </c>
      <c r="C16" s="516"/>
      <c r="D16" s="516"/>
      <c r="E16" s="516"/>
      <c r="F16" s="516"/>
      <c r="G16" s="516"/>
      <c r="H16" s="516"/>
      <c r="I16" s="516"/>
      <c r="J16" s="516"/>
    </row>
    <row r="17" spans="2:10" ht="15.75" customHeight="1" thickBot="1" x14ac:dyDescent="0.5">
      <c r="B17" s="442" t="s">
        <v>134</v>
      </c>
      <c r="C17" s="442"/>
      <c r="D17" s="442"/>
      <c r="E17" s="442"/>
      <c r="F17" s="442"/>
      <c r="G17" s="442"/>
      <c r="H17" s="442"/>
      <c r="I17" s="442"/>
      <c r="J17" s="442"/>
    </row>
    <row r="18" spans="2:10" x14ac:dyDescent="0.45">
      <c r="B18" s="404" t="s">
        <v>135</v>
      </c>
      <c r="C18" s="405"/>
      <c r="D18" s="405"/>
      <c r="E18" s="405"/>
      <c r="F18" s="405"/>
      <c r="G18" s="405"/>
      <c r="H18" s="405"/>
      <c r="I18" s="405"/>
      <c r="J18" s="406"/>
    </row>
    <row r="19" spans="2:10" ht="24.75" customHeight="1" x14ac:dyDescent="0.45">
      <c r="B19" s="407" t="s">
        <v>136</v>
      </c>
      <c r="C19" s="408"/>
      <c r="D19" s="411" t="s">
        <v>75</v>
      </c>
      <c r="E19" s="413" t="s">
        <v>215</v>
      </c>
      <c r="F19" s="413"/>
      <c r="G19" s="413"/>
      <c r="H19" s="415" t="s">
        <v>137</v>
      </c>
      <c r="I19" s="415"/>
      <c r="J19" s="417"/>
    </row>
    <row r="20" spans="2:10" ht="21" customHeight="1" x14ac:dyDescent="0.45">
      <c r="B20" s="409"/>
      <c r="C20" s="410"/>
      <c r="D20" s="412"/>
      <c r="E20" s="414" t="s">
        <v>138</v>
      </c>
      <c r="F20" s="415"/>
      <c r="G20" s="416"/>
      <c r="H20" s="414" t="s">
        <v>138</v>
      </c>
      <c r="I20" s="415"/>
      <c r="J20" s="417"/>
    </row>
    <row r="21" spans="2:10" x14ac:dyDescent="0.45">
      <c r="B21" s="420">
        <v>8</v>
      </c>
      <c r="C21" s="421"/>
      <c r="D21" s="195">
        <f>IF(Implea!B11="",0,COUNTIFS(Implea!$C$11:$C$122,"MRR",Implea!$D$11:$D$122,B21))</f>
        <v>0</v>
      </c>
      <c r="E21" s="422">
        <f>IF(Implea!B11=0,"",SUMIFS(Implea!$H$11:$H$122,Implea!$C$11:$C$122,"MRR",Implea!$D$11:$D$122,B21))</f>
        <v>0</v>
      </c>
      <c r="F21" s="422"/>
      <c r="G21" s="422"/>
      <c r="H21" s="424"/>
      <c r="I21" s="424"/>
      <c r="J21" s="425"/>
    </row>
    <row r="22" spans="2:10" x14ac:dyDescent="0.45">
      <c r="B22" s="420">
        <v>7.5</v>
      </c>
      <c r="C22" s="421"/>
      <c r="D22" s="195">
        <f>IF(Implea!B12="",0,COUNTIFS(Implea!$C$11:$C$122,"MRR",Implea!$D$11:$D$122,B22))</f>
        <v>0</v>
      </c>
      <c r="E22" s="422">
        <f>IF(Implea!B12=0,"",SUMIFS(Implea!$H$11:$H$122,Implea!$C$11:$C$122,"MRR",Implea!$D$11:$D$122,B22))</f>
        <v>0</v>
      </c>
      <c r="F22" s="422"/>
      <c r="G22" s="422"/>
      <c r="H22" s="424"/>
      <c r="I22" s="424"/>
      <c r="J22" s="425"/>
    </row>
    <row r="23" spans="2:10" x14ac:dyDescent="0.45">
      <c r="B23" s="420">
        <v>6.5</v>
      </c>
      <c r="C23" s="421"/>
      <c r="D23" s="195">
        <f>IF(Implea!B13="",0,COUNTIFS(Implea!$C$11:$C$122,"MRR",Implea!$D$11:$D$122,B23))</f>
        <v>0</v>
      </c>
      <c r="E23" s="422">
        <f>IF(Implea!B13=0,"",SUMIFS(Implea!$H$11:$H$122,Implea!$C$11:$C$122,"MRR",Implea!$D$11:$D$122,B23))</f>
        <v>0</v>
      </c>
      <c r="F23" s="422"/>
      <c r="G23" s="422"/>
      <c r="H23" s="424"/>
      <c r="I23" s="424"/>
      <c r="J23" s="425"/>
    </row>
    <row r="24" spans="2:10" x14ac:dyDescent="0.45">
      <c r="B24" s="420">
        <v>6</v>
      </c>
      <c r="C24" s="421"/>
      <c r="D24" s="195">
        <f>IF(Implea!B14="",0,COUNTIFS(Implea!$C$11:$C$122,"MRR",Implea!$D$11:$D$122,B24))</f>
        <v>0</v>
      </c>
      <c r="E24" s="422">
        <f>IF(Implea!B14=0,"",SUMIFS(Implea!$H$11:$H$122,Implea!$C$11:$C$122,"MRR",Implea!$D$11:$D$122,B24))</f>
        <v>0</v>
      </c>
      <c r="F24" s="422"/>
      <c r="G24" s="422"/>
      <c r="H24" s="424"/>
      <c r="I24" s="424"/>
      <c r="J24" s="425"/>
    </row>
    <row r="25" spans="2:10" x14ac:dyDescent="0.45">
      <c r="B25" s="420">
        <v>5.5</v>
      </c>
      <c r="C25" s="421"/>
      <c r="D25" s="195">
        <f>IF(Implea!B15="",0,COUNTIFS(Implea!$C$11:$C$122,"MRR",Implea!$D$11:$D$122,B25))</f>
        <v>0</v>
      </c>
      <c r="E25" s="422">
        <f>IF(Implea!B15=0,"",SUMIFS(Implea!$H$11:$H$122,Implea!$C$11:$C$122,"MRR",Implea!$D$11:$D$122,B25))</f>
        <v>0</v>
      </c>
      <c r="F25" s="422"/>
      <c r="G25" s="422"/>
      <c r="H25" s="424"/>
      <c r="I25" s="424"/>
      <c r="J25" s="425"/>
    </row>
    <row r="26" spans="2:10" x14ac:dyDescent="0.45">
      <c r="B26" s="420">
        <v>5</v>
      </c>
      <c r="C26" s="421"/>
      <c r="D26" s="195">
        <f>IF(Implea!B16="",0,COUNTIFS(Implea!$C$11:$C$122,"MRR",Implea!$D$11:$D$122,B26))</f>
        <v>0</v>
      </c>
      <c r="E26" s="422">
        <f>IF(Implea!B16=0,"",SUMIFS(Implea!$H$11:$H$122,Implea!$C$11:$C$122,"MRR",Implea!$D$11:$D$122,B26))</f>
        <v>0</v>
      </c>
      <c r="F26" s="422"/>
      <c r="G26" s="422"/>
      <c r="H26" s="424"/>
      <c r="I26" s="424"/>
      <c r="J26" s="425"/>
    </row>
    <row r="27" spans="2:10" x14ac:dyDescent="0.45">
      <c r="B27" s="420">
        <v>4.5</v>
      </c>
      <c r="C27" s="421"/>
      <c r="D27" s="195">
        <f>IF(Implea!B17="",0,COUNTIFS(Implea!$C$11:$C$122,"MRR",Implea!$D$11:$D$122,B27))</f>
        <v>0</v>
      </c>
      <c r="E27" s="422">
        <f>IF(Implea!B17=0,"",SUMIFS(Implea!$H$11:$H$122,Implea!$C$11:$C$122,"MRR",Implea!$D$11:$D$122,B27))</f>
        <v>0</v>
      </c>
      <c r="F27" s="422"/>
      <c r="G27" s="422"/>
      <c r="H27" s="424"/>
      <c r="I27" s="424"/>
      <c r="J27" s="425"/>
    </row>
    <row r="28" spans="2:10" x14ac:dyDescent="0.45">
      <c r="B28" s="420">
        <v>4</v>
      </c>
      <c r="C28" s="421"/>
      <c r="D28" s="195">
        <f>IF(Implea!B18="",0,COUNTIFS(Implea!$C$11:$C$122,"MRR",Implea!$D$11:$D$122,B28))</f>
        <v>0</v>
      </c>
      <c r="E28" s="422">
        <f>IF(Implea!B18=0,"",SUMIFS(Implea!$H$11:$H$122,Implea!$C$11:$C$122,"MRR",Implea!$D$11:$D$122,B28))</f>
        <v>0</v>
      </c>
      <c r="F28" s="422"/>
      <c r="G28" s="422"/>
      <c r="H28" s="424"/>
      <c r="I28" s="424"/>
      <c r="J28" s="425"/>
    </row>
    <row r="29" spans="2:10" x14ac:dyDescent="0.45">
      <c r="B29" s="418">
        <v>3.75</v>
      </c>
      <c r="C29" s="419"/>
      <c r="D29" s="195">
        <f>IF(Implea!B19="",0,COUNTIFS(Implea!$C$11:$C$122,"MRR",Implea!$D$11:$D$122,B29))</f>
        <v>0</v>
      </c>
      <c r="E29" s="422">
        <f>IF(Implea!B19=0,"",SUMIFS(Implea!$H$11:$H$122,Implea!$C$11:$C$122,"MRR",Implea!$D$11:$D$122,B29))</f>
        <v>0</v>
      </c>
      <c r="F29" s="422"/>
      <c r="G29" s="422"/>
      <c r="H29" s="424"/>
      <c r="I29" s="424"/>
      <c r="J29" s="425"/>
    </row>
    <row r="30" spans="2:10" x14ac:dyDescent="0.45">
      <c r="B30" s="418">
        <v>3.5</v>
      </c>
      <c r="C30" s="419"/>
      <c r="D30" s="195">
        <f>IF(Implea!B20="",0,COUNTIFS(Implea!$C$11:$C$122,"MRR",Implea!$D$11:$D$122,B30))</f>
        <v>0</v>
      </c>
      <c r="E30" s="422">
        <f>IF(Implea!B20=0,"",SUMIFS(Implea!$H$11:$H$122,Implea!$C$11:$C$122,"MRR",Implea!$D$11:$D$122,B30))</f>
        <v>0</v>
      </c>
      <c r="F30" s="422"/>
      <c r="G30" s="422"/>
      <c r="H30" s="393"/>
      <c r="I30" s="394"/>
      <c r="J30" s="395"/>
    </row>
    <row r="31" spans="2:10" x14ac:dyDescent="0.45">
      <c r="B31" s="418">
        <v>3</v>
      </c>
      <c r="C31" s="419"/>
      <c r="D31" s="195">
        <f>IF(Implea!B21="",0,COUNTIFS(Implea!$C$11:$C$122,"MRR",Implea!$D$11:$D$122,B31))</f>
        <v>0</v>
      </c>
      <c r="E31" s="422">
        <f>IF(Implea!B21=0,"",SUMIFS(Implea!$H$11:$H$122,Implea!$C$11:$C$122,"MRR",Implea!$D$11:$D$122,B31))</f>
        <v>0</v>
      </c>
      <c r="F31" s="422"/>
      <c r="G31" s="422"/>
      <c r="H31" s="393"/>
      <c r="I31" s="394"/>
      <c r="J31" s="395"/>
    </row>
    <row r="32" spans="2:10" x14ac:dyDescent="0.45">
      <c r="B32" s="418">
        <v>2.5</v>
      </c>
      <c r="C32" s="419"/>
      <c r="D32" s="195">
        <f>IF(Implea!B22="",0,COUNTIFS(Implea!$C$11:$C$122,"MRR",Implea!$D$11:$D$122,B32))</f>
        <v>0</v>
      </c>
      <c r="E32" s="422">
        <f>IF(Implea!B22=0,"",SUMIFS(Implea!$H$11:$H$122,Implea!$C$11:$C$122,"MRR",Implea!$D$11:$D$122,B32))</f>
        <v>0</v>
      </c>
      <c r="F32" s="422"/>
      <c r="G32" s="422"/>
      <c r="H32" s="393"/>
      <c r="I32" s="394"/>
      <c r="J32" s="395"/>
    </row>
    <row r="33" spans="2:10" x14ac:dyDescent="0.45">
      <c r="B33" s="418">
        <v>2</v>
      </c>
      <c r="C33" s="419"/>
      <c r="D33" s="195">
        <f>IF(Implea!B23="",0,COUNTIFS(Implea!$C$11:$C$122,"MRR",Implea!$D$11:$D$122,B33))</f>
        <v>0</v>
      </c>
      <c r="E33" s="422">
        <f>IF(Implea!B23=0,"",SUMIFS(Implea!$H$11:$H$122,Implea!$C$11:$C$122,"MRR",Implea!$D$11:$D$122,B33))</f>
        <v>0</v>
      </c>
      <c r="F33" s="422"/>
      <c r="G33" s="422"/>
      <c r="H33" s="393"/>
      <c r="I33" s="394"/>
      <c r="J33" s="395"/>
    </row>
    <row r="34" spans="2:10" x14ac:dyDescent="0.45">
      <c r="B34" s="418">
        <v>1.875</v>
      </c>
      <c r="C34" s="419"/>
      <c r="D34" s="195">
        <f>IF(Implea!B24="",0,COUNTIFS(Implea!$C$11:$C$122,"MRR",Implea!$D$11:$D$122,B34))</f>
        <v>0</v>
      </c>
      <c r="E34" s="422">
        <f>IF(Implea!B24=0,"",SUMIFS(Implea!$H$11:$H$122,Implea!$C$11:$C$122,"MRR",Implea!$D$11:$D$122,B34))</f>
        <v>0</v>
      </c>
      <c r="F34" s="422"/>
      <c r="G34" s="422"/>
      <c r="H34" s="393"/>
      <c r="I34" s="394"/>
      <c r="J34" s="395"/>
    </row>
    <row r="35" spans="2:10" x14ac:dyDescent="0.45">
      <c r="B35" s="418">
        <v>1.5</v>
      </c>
      <c r="C35" s="419"/>
      <c r="D35" s="195">
        <f>IF(Implea!B25="",0,COUNTIFS(Implea!$C$11:$C$122,"MRR",Implea!$D$11:$D$122,B35))</f>
        <v>0</v>
      </c>
      <c r="E35" s="422">
        <f>IF(Implea!B25=0,"",SUMIFS(Implea!$H$11:$H$122,Implea!$C$11:$C$122,"MRR",Implea!$D$11:$D$122,B35))</f>
        <v>0</v>
      </c>
      <c r="F35" s="422"/>
      <c r="G35" s="422"/>
      <c r="H35" s="393"/>
      <c r="I35" s="394"/>
      <c r="J35" s="395"/>
    </row>
    <row r="36" spans="2:10" ht="14.65" thickBot="1" x14ac:dyDescent="0.5">
      <c r="B36" s="396">
        <v>1</v>
      </c>
      <c r="C36" s="397"/>
      <c r="D36" s="196">
        <f>IF(Implea!B26="",0,COUNTIFS(Implea!$C$11:$C$122,"MRR",Implea!$D$11:$D$122,B36))</f>
        <v>0</v>
      </c>
      <c r="E36" s="423">
        <f>IF(Implea!B26=0,"",SUMIFS(Implea!$H$11:$H$122,Implea!$C$11:$C$122,"MRR",Implea!$D$11:$D$122,B36))</f>
        <v>0</v>
      </c>
      <c r="F36" s="423"/>
      <c r="G36" s="423"/>
      <c r="H36" s="401"/>
      <c r="I36" s="402"/>
      <c r="J36" s="403"/>
    </row>
    <row r="37" spans="2:10" x14ac:dyDescent="0.45">
      <c r="B37" s="16"/>
      <c r="C37" s="16"/>
      <c r="E37" s="172"/>
      <c r="F37" s="172"/>
      <c r="G37" s="172"/>
      <c r="H37" s="172"/>
      <c r="I37" s="172"/>
      <c r="J37" s="172"/>
    </row>
    <row r="38" spans="2:10" x14ac:dyDescent="0.45">
      <c r="B38" s="16"/>
      <c r="C38" s="16"/>
      <c r="E38" s="172"/>
      <c r="F38" s="172"/>
      <c r="G38" s="172"/>
      <c r="H38" s="172"/>
      <c r="I38" s="172"/>
      <c r="J38" s="172"/>
    </row>
    <row r="39" spans="2:10" ht="12.75" customHeight="1" thickBot="1" x14ac:dyDescent="0.5"/>
    <row r="40" spans="2:10" x14ac:dyDescent="0.45">
      <c r="B40" s="404" t="s">
        <v>158</v>
      </c>
      <c r="C40" s="405"/>
      <c r="D40" s="405"/>
      <c r="E40" s="405"/>
      <c r="F40" s="405"/>
      <c r="G40" s="405"/>
      <c r="H40" s="405"/>
      <c r="I40" s="405"/>
      <c r="J40" s="406"/>
    </row>
    <row r="41" spans="2:10" ht="24.75" customHeight="1" x14ac:dyDescent="0.45">
      <c r="B41" s="407" t="s">
        <v>136</v>
      </c>
      <c r="C41" s="408"/>
      <c r="D41" s="411" t="s">
        <v>75</v>
      </c>
      <c r="E41" s="413" t="str">
        <f>E19</f>
        <v>Požadovaná suma na zálohovú platbu</v>
      </c>
      <c r="F41" s="413"/>
      <c r="G41" s="413"/>
      <c r="H41" s="415" t="str">
        <f>H19</f>
        <v>Oprávnená suma na zúčtovanie zálohovej platby</v>
      </c>
      <c r="I41" s="415"/>
      <c r="J41" s="417"/>
    </row>
    <row r="42" spans="2:10" ht="23.25" customHeight="1" x14ac:dyDescent="0.45">
      <c r="B42" s="409"/>
      <c r="C42" s="410"/>
      <c r="D42" s="412"/>
      <c r="E42" s="414" t="s">
        <v>138</v>
      </c>
      <c r="F42" s="415"/>
      <c r="G42" s="416"/>
      <c r="H42" s="414" t="s">
        <v>138</v>
      </c>
      <c r="I42" s="415"/>
      <c r="J42" s="417"/>
    </row>
    <row r="43" spans="2:10" x14ac:dyDescent="0.45">
      <c r="B43" s="420">
        <v>8</v>
      </c>
      <c r="C43" s="421"/>
      <c r="D43" s="195">
        <f>IF(Implea!B11="",0,COUNTIFS(Implea!$C$11:$C$122,"VRR",Implea!$D$11:$D$122,B43))</f>
        <v>0</v>
      </c>
      <c r="E43" s="422">
        <f>IF(Implea!B11=0,"",SUMIFS(Implea!$H$11:$H$122,Implea!$C$11:$C$122,"VRR",Implea!$D$11:$D$122,B43))</f>
        <v>0</v>
      </c>
      <c r="F43" s="422"/>
      <c r="G43" s="422"/>
      <c r="H43" s="424"/>
      <c r="I43" s="424"/>
      <c r="J43" s="425"/>
    </row>
    <row r="44" spans="2:10" x14ac:dyDescent="0.45">
      <c r="B44" s="420">
        <v>7.5</v>
      </c>
      <c r="C44" s="421"/>
      <c r="D44" s="195">
        <f>IF(Implea!B12="",0,COUNTIFS(Implea!$C$11:$C$122,"VRR",Implea!$D$11:$D$122,B44))</f>
        <v>0</v>
      </c>
      <c r="E44" s="422">
        <f>IF(Implea!B12=0,"",SUMIFS(Implea!$H$11:$H$122,Implea!$C$11:$C$122,"VRR",Implea!$D$11:$D$122,B44))</f>
        <v>0</v>
      </c>
      <c r="F44" s="422"/>
      <c r="G44" s="422"/>
      <c r="H44" s="424"/>
      <c r="I44" s="424"/>
      <c r="J44" s="425"/>
    </row>
    <row r="45" spans="2:10" x14ac:dyDescent="0.45">
      <c r="B45" s="420">
        <v>6.5</v>
      </c>
      <c r="C45" s="421"/>
      <c r="D45" s="195">
        <f>IF(Implea!B13="",0,COUNTIFS(Implea!$C$11:$C$122,"VRR",Implea!$D$11:$D$122,B45))</f>
        <v>0</v>
      </c>
      <c r="E45" s="422">
        <f>IF(Implea!B13=0,"",SUMIFS(Implea!$H$11:$H$122,Implea!$C$11:$C$122,"VRR",Implea!$D$11:$D$122,B45))</f>
        <v>0</v>
      </c>
      <c r="F45" s="422"/>
      <c r="G45" s="422"/>
      <c r="H45" s="424"/>
      <c r="I45" s="424"/>
      <c r="J45" s="425"/>
    </row>
    <row r="46" spans="2:10" x14ac:dyDescent="0.45">
      <c r="B46" s="420">
        <v>6</v>
      </c>
      <c r="C46" s="421"/>
      <c r="D46" s="195">
        <f>IF(Implea!B14="",0,COUNTIFS(Implea!$C$11:$C$122,"VRR",Implea!$D$11:$D$122,B46))</f>
        <v>0</v>
      </c>
      <c r="E46" s="422">
        <f>IF(Implea!B14=0,"",SUMIFS(Implea!$H$11:$H$122,Implea!$C$11:$C$122,"VRR",Implea!$D$11:$D$122,B46))</f>
        <v>0</v>
      </c>
      <c r="F46" s="422"/>
      <c r="G46" s="422"/>
      <c r="H46" s="424"/>
      <c r="I46" s="424"/>
      <c r="J46" s="425"/>
    </row>
    <row r="47" spans="2:10" x14ac:dyDescent="0.45">
      <c r="B47" s="420">
        <v>5.5</v>
      </c>
      <c r="C47" s="421"/>
      <c r="D47" s="195">
        <f>IF(Implea!B15="",0,COUNTIFS(Implea!$C$11:$C$122,"VRR",Implea!$D$11:$D$122,B47))</f>
        <v>0</v>
      </c>
      <c r="E47" s="422">
        <f>IF(Implea!B15=0,"",SUMIFS(Implea!$H$11:$H$122,Implea!$C$11:$C$122,"VRR",Implea!$D$11:$D$122,B47))</f>
        <v>0</v>
      </c>
      <c r="F47" s="422"/>
      <c r="G47" s="422"/>
      <c r="H47" s="424"/>
      <c r="I47" s="424"/>
      <c r="J47" s="425"/>
    </row>
    <row r="48" spans="2:10" x14ac:dyDescent="0.45">
      <c r="B48" s="420">
        <v>5</v>
      </c>
      <c r="C48" s="421"/>
      <c r="D48" s="195">
        <f>IF(Implea!B16="",0,COUNTIFS(Implea!$C$11:$C$122,"VRR",Implea!$D$11:$D$122,B48))</f>
        <v>0</v>
      </c>
      <c r="E48" s="422">
        <f>IF(Implea!B16=0,"",SUMIFS(Implea!$H$11:$H$122,Implea!$C$11:$C$122,"VRR",Implea!$D$11:$D$122,B48))</f>
        <v>0</v>
      </c>
      <c r="F48" s="422"/>
      <c r="G48" s="422"/>
      <c r="H48" s="424"/>
      <c r="I48" s="424"/>
      <c r="J48" s="425"/>
    </row>
    <row r="49" spans="2:10" x14ac:dyDescent="0.45">
      <c r="B49" s="420">
        <v>4.5</v>
      </c>
      <c r="C49" s="421"/>
      <c r="D49" s="195">
        <f>IF(Implea!B17="",0,COUNTIFS(Implea!$C$11:$C$122,"VRR",Implea!$D$11:$D$122,B49))</f>
        <v>0</v>
      </c>
      <c r="E49" s="422">
        <f>IF(Implea!B17=0,"",SUMIFS(Implea!$H$11:$H$122,Implea!$C$11:$C$122,"VRR",Implea!$D$11:$D$122,B49))</f>
        <v>0</v>
      </c>
      <c r="F49" s="422"/>
      <c r="G49" s="422"/>
      <c r="H49" s="424"/>
      <c r="I49" s="424"/>
      <c r="J49" s="425"/>
    </row>
    <row r="50" spans="2:10" x14ac:dyDescent="0.45">
      <c r="B50" s="420">
        <v>4</v>
      </c>
      <c r="C50" s="421"/>
      <c r="D50" s="195">
        <f>IF(Implea!B18="",0,COUNTIFS(Implea!$C$11:$C$122,"VRR",Implea!$D$11:$D$122,B50))</f>
        <v>0</v>
      </c>
      <c r="E50" s="422">
        <f>IF(Implea!B18=0,"",SUMIFS(Implea!$H$11:$H$122,Implea!$C$11:$C$122,"VRR",Implea!$D$11:$D$122,B50))</f>
        <v>0</v>
      </c>
      <c r="F50" s="422"/>
      <c r="G50" s="422"/>
      <c r="H50" s="424"/>
      <c r="I50" s="424"/>
      <c r="J50" s="425"/>
    </row>
    <row r="51" spans="2:10" ht="15" customHeight="1" x14ac:dyDescent="0.45">
      <c r="B51" s="418">
        <v>3.75</v>
      </c>
      <c r="C51" s="419"/>
      <c r="D51" s="195">
        <f>IF(Implea!B19="",0,COUNTIFS(Implea!$C$11:$C$122,"VRR",Implea!$D$11:$D$122,B51))</f>
        <v>0</v>
      </c>
      <c r="E51" s="422">
        <f>IF(Implea!B19=0,"",SUMIFS(Implea!$H$11:$H$122,Implea!$C$11:$C$122,"VRR",Implea!$D$11:$D$122,B51))</f>
        <v>0</v>
      </c>
      <c r="F51" s="422"/>
      <c r="G51" s="422"/>
      <c r="H51" s="424"/>
      <c r="I51" s="424"/>
      <c r="J51" s="425"/>
    </row>
    <row r="52" spans="2:10" x14ac:dyDescent="0.45">
      <c r="B52" s="418">
        <v>3.5</v>
      </c>
      <c r="C52" s="419"/>
      <c r="D52" s="195">
        <f>IF(Implea!B20="",0,COUNTIFS(Implea!$C$11:$C$122,"VRR",Implea!$D$11:$D$122,B52))</f>
        <v>0</v>
      </c>
      <c r="E52" s="422">
        <f>IF(Implea!B20=0,"",SUMIFS(Implea!$H$11:$H$122,Implea!$C$11:$C$122,"VRR",Implea!$D$11:$D$122,B52))</f>
        <v>0</v>
      </c>
      <c r="F52" s="422"/>
      <c r="G52" s="422"/>
      <c r="H52" s="393"/>
      <c r="I52" s="394"/>
      <c r="J52" s="395"/>
    </row>
    <row r="53" spans="2:10" x14ac:dyDescent="0.45">
      <c r="B53" s="418">
        <v>3</v>
      </c>
      <c r="C53" s="419"/>
      <c r="D53" s="195">
        <f>IF(Implea!B21="",0,COUNTIFS(Implea!$C$11:$C$122,"VRR",Implea!$D$11:$D$122,B53))</f>
        <v>0</v>
      </c>
      <c r="E53" s="422">
        <f>IF(Implea!B21=0,"",SUMIFS(Implea!$H$11:$H$122,Implea!$C$11:$C$122,"VRR",Implea!$D$11:$D$122,B53))</f>
        <v>0</v>
      </c>
      <c r="F53" s="422"/>
      <c r="G53" s="422"/>
      <c r="H53" s="393"/>
      <c r="I53" s="394"/>
      <c r="J53" s="395"/>
    </row>
    <row r="54" spans="2:10" x14ac:dyDescent="0.45">
      <c r="B54" s="418">
        <v>2.5</v>
      </c>
      <c r="C54" s="419"/>
      <c r="D54" s="195">
        <f>IF(Implea!B22="",0,COUNTIFS(Implea!$C$11:$C$122,"VRR",Implea!$D$11:$D$122,B54))</f>
        <v>0</v>
      </c>
      <c r="E54" s="422">
        <f>IF(Implea!B22=0,"",SUMIFS(Implea!$H$11:$H$122,Implea!$C$11:$C$122,"VRR",Implea!$D$11:$D$122,B54))</f>
        <v>0</v>
      </c>
      <c r="F54" s="422"/>
      <c r="G54" s="422"/>
      <c r="H54" s="393"/>
      <c r="I54" s="394"/>
      <c r="J54" s="395"/>
    </row>
    <row r="55" spans="2:10" x14ac:dyDescent="0.45">
      <c r="B55" s="418">
        <v>2</v>
      </c>
      <c r="C55" s="419"/>
      <c r="D55" s="195">
        <f>IF(Implea!B23="",0,COUNTIFS(Implea!$C$11:$C$122,"VRR",Implea!$D$11:$D$122,B55))</f>
        <v>0</v>
      </c>
      <c r="E55" s="422">
        <f>IF(Implea!B23=0,"",SUMIFS(Implea!$H$11:$H$122,Implea!$C$11:$C$122,"VRR",Implea!$D$11:$D$122,B55))</f>
        <v>0</v>
      </c>
      <c r="F55" s="422"/>
      <c r="G55" s="422"/>
      <c r="H55" s="393"/>
      <c r="I55" s="394"/>
      <c r="J55" s="395"/>
    </row>
    <row r="56" spans="2:10" x14ac:dyDescent="0.45">
      <c r="B56" s="418">
        <v>1.875</v>
      </c>
      <c r="C56" s="419"/>
      <c r="D56" s="195">
        <f>IF(Implea!B24="",0,COUNTIFS(Implea!$C$11:$C$122,"VRR",Implea!$D$11:$D$122,B56))</f>
        <v>0</v>
      </c>
      <c r="E56" s="422">
        <f>IF(Implea!B24=0,"",SUMIFS(Implea!$H$11:$H$122,Implea!$C$11:$C$122,"VRR",Implea!$D$11:$D$122,B56))</f>
        <v>0</v>
      </c>
      <c r="F56" s="422"/>
      <c r="G56" s="422"/>
      <c r="H56" s="393"/>
      <c r="I56" s="394"/>
      <c r="J56" s="395"/>
    </row>
    <row r="57" spans="2:10" x14ac:dyDescent="0.45">
      <c r="B57" s="418">
        <v>1.5</v>
      </c>
      <c r="C57" s="419"/>
      <c r="D57" s="195">
        <f>IF(Implea!B25="",0,COUNTIFS(Implea!$C$11:$C$122,"VRR",Implea!$D$11:$D$122,B57))</f>
        <v>0</v>
      </c>
      <c r="E57" s="422">
        <f>IF(Implea!B25=0,"",SUMIFS(Implea!$H$11:$H$122,Implea!$C$11:$C$122,"VRR",Implea!$D$11:$D$122,B57))</f>
        <v>0</v>
      </c>
      <c r="F57" s="422"/>
      <c r="G57" s="422"/>
      <c r="H57" s="393"/>
      <c r="I57" s="394"/>
      <c r="J57" s="395"/>
    </row>
    <row r="58" spans="2:10" ht="14.65" thickBot="1" x14ac:dyDescent="0.5">
      <c r="B58" s="396">
        <v>1</v>
      </c>
      <c r="C58" s="397"/>
      <c r="D58" s="196">
        <f>IF(Implea!B26="",0,COUNTIFS(Implea!$C$11:$C$122,"VRR",Implea!$D$11:$D$122,B58))</f>
        <v>0</v>
      </c>
      <c r="E58" s="423">
        <f>IF(Implea!B26=0,"",SUMIFS(Implea!$H$11:$H$122,Implea!$C$11:$C$122,"VRR",Implea!$D$11:$D$122,B58))</f>
        <v>0</v>
      </c>
      <c r="F58" s="423"/>
      <c r="G58" s="507"/>
      <c r="H58" s="402"/>
      <c r="I58" s="402"/>
      <c r="J58" s="403"/>
    </row>
    <row r="59" spans="2:10" x14ac:dyDescent="0.45">
      <c r="B59" s="16"/>
      <c r="C59" s="16"/>
      <c r="E59" s="172"/>
      <c r="F59" s="172"/>
      <c r="G59" s="172"/>
      <c r="H59" s="172"/>
      <c r="I59" s="172"/>
      <c r="J59" s="172"/>
    </row>
    <row r="60" spans="2:10" ht="14.65" thickBot="1" x14ac:dyDescent="0.5">
      <c r="B60" s="171"/>
      <c r="C60" s="171"/>
      <c r="E60" s="172"/>
      <c r="F60" s="172"/>
      <c r="G60" s="172"/>
      <c r="H60" s="172"/>
      <c r="I60" s="172"/>
      <c r="J60" s="172"/>
    </row>
    <row r="61" spans="2:10" x14ac:dyDescent="0.45">
      <c r="B61" s="404" t="s">
        <v>216</v>
      </c>
      <c r="C61" s="405"/>
      <c r="D61" s="405"/>
      <c r="E61" s="405"/>
      <c r="F61" s="405"/>
      <c r="G61" s="405"/>
      <c r="H61" s="405"/>
      <c r="I61" s="405"/>
      <c r="J61" s="406"/>
    </row>
    <row r="62" spans="2:10" ht="24.75" customHeight="1" x14ac:dyDescent="0.45">
      <c r="B62" s="407" t="s">
        <v>136</v>
      </c>
      <c r="C62" s="408"/>
      <c r="D62" s="411" t="s">
        <v>75</v>
      </c>
      <c r="E62" s="413" t="str">
        <f>E19</f>
        <v>Požadovaná suma na zálohovú platbu</v>
      </c>
      <c r="F62" s="413"/>
      <c r="G62" s="413"/>
      <c r="H62" s="413" t="str">
        <f>H19</f>
        <v>Oprávnená suma na zúčtovanie zálohovej platby</v>
      </c>
      <c r="I62" s="413"/>
      <c r="J62" s="413"/>
    </row>
    <row r="63" spans="2:10" ht="23.25" customHeight="1" x14ac:dyDescent="0.45">
      <c r="B63" s="409"/>
      <c r="C63" s="410"/>
      <c r="D63" s="412"/>
      <c r="E63" s="414" t="s">
        <v>138</v>
      </c>
      <c r="F63" s="415"/>
      <c r="G63" s="416"/>
      <c r="H63" s="414" t="s">
        <v>138</v>
      </c>
      <c r="I63" s="415"/>
      <c r="J63" s="417"/>
    </row>
    <row r="64" spans="2:10" ht="15" customHeight="1" x14ac:dyDescent="0.45">
      <c r="B64" s="420">
        <v>8</v>
      </c>
      <c r="C64" s="421"/>
      <c r="D64" s="195">
        <f t="shared" ref="D64:G79" si="0">SUM(D43+D21)</f>
        <v>0</v>
      </c>
      <c r="E64" s="390">
        <f t="shared" si="0"/>
        <v>0</v>
      </c>
      <c r="F64" s="391">
        <f t="shared" si="0"/>
        <v>0</v>
      </c>
      <c r="G64" s="392">
        <f t="shared" si="0"/>
        <v>0</v>
      </c>
      <c r="H64" s="424"/>
      <c r="I64" s="424"/>
      <c r="J64" s="425"/>
    </row>
    <row r="65" spans="2:10" ht="15" customHeight="1" x14ac:dyDescent="0.45">
      <c r="B65" s="420">
        <v>7.5</v>
      </c>
      <c r="C65" s="421"/>
      <c r="D65" s="195">
        <f t="shared" si="0"/>
        <v>0</v>
      </c>
      <c r="E65" s="390">
        <f t="shared" si="0"/>
        <v>0</v>
      </c>
      <c r="F65" s="391">
        <f t="shared" si="0"/>
        <v>0</v>
      </c>
      <c r="G65" s="392">
        <f t="shared" si="0"/>
        <v>0</v>
      </c>
      <c r="H65" s="424"/>
      <c r="I65" s="424"/>
      <c r="J65" s="425"/>
    </row>
    <row r="66" spans="2:10" ht="15" customHeight="1" x14ac:dyDescent="0.45">
      <c r="B66" s="420">
        <v>6.5</v>
      </c>
      <c r="C66" s="421"/>
      <c r="D66" s="195">
        <f t="shared" si="0"/>
        <v>0</v>
      </c>
      <c r="E66" s="390">
        <f t="shared" si="0"/>
        <v>0</v>
      </c>
      <c r="F66" s="391">
        <f t="shared" si="0"/>
        <v>0</v>
      </c>
      <c r="G66" s="392">
        <f t="shared" si="0"/>
        <v>0</v>
      </c>
      <c r="H66" s="424"/>
      <c r="I66" s="424"/>
      <c r="J66" s="425"/>
    </row>
    <row r="67" spans="2:10" ht="15" customHeight="1" x14ac:dyDescent="0.45">
      <c r="B67" s="420">
        <v>6</v>
      </c>
      <c r="C67" s="421"/>
      <c r="D67" s="195">
        <f t="shared" si="0"/>
        <v>0</v>
      </c>
      <c r="E67" s="390">
        <f t="shared" si="0"/>
        <v>0</v>
      </c>
      <c r="F67" s="391">
        <f t="shared" si="0"/>
        <v>0</v>
      </c>
      <c r="G67" s="392">
        <f t="shared" si="0"/>
        <v>0</v>
      </c>
      <c r="H67" s="424"/>
      <c r="I67" s="424"/>
      <c r="J67" s="425"/>
    </row>
    <row r="68" spans="2:10" ht="15" customHeight="1" x14ac:dyDescent="0.45">
      <c r="B68" s="420">
        <v>5.5</v>
      </c>
      <c r="C68" s="421"/>
      <c r="D68" s="195">
        <f t="shared" si="0"/>
        <v>0</v>
      </c>
      <c r="E68" s="390">
        <f t="shared" si="0"/>
        <v>0</v>
      </c>
      <c r="F68" s="391">
        <f t="shared" si="0"/>
        <v>0</v>
      </c>
      <c r="G68" s="392">
        <f t="shared" si="0"/>
        <v>0</v>
      </c>
      <c r="H68" s="424"/>
      <c r="I68" s="424"/>
      <c r="J68" s="425"/>
    </row>
    <row r="69" spans="2:10" ht="15" customHeight="1" x14ac:dyDescent="0.45">
      <c r="B69" s="420">
        <v>5</v>
      </c>
      <c r="C69" s="421"/>
      <c r="D69" s="195">
        <f t="shared" si="0"/>
        <v>0</v>
      </c>
      <c r="E69" s="390">
        <f t="shared" si="0"/>
        <v>0</v>
      </c>
      <c r="F69" s="391">
        <f t="shared" si="0"/>
        <v>0</v>
      </c>
      <c r="G69" s="392">
        <f t="shared" si="0"/>
        <v>0</v>
      </c>
      <c r="H69" s="424"/>
      <c r="I69" s="424"/>
      <c r="J69" s="425"/>
    </row>
    <row r="70" spans="2:10" ht="15" customHeight="1" x14ac:dyDescent="0.45">
      <c r="B70" s="420">
        <v>4.5</v>
      </c>
      <c r="C70" s="421"/>
      <c r="D70" s="195">
        <f t="shared" si="0"/>
        <v>0</v>
      </c>
      <c r="E70" s="390">
        <f t="shared" si="0"/>
        <v>0</v>
      </c>
      <c r="F70" s="391">
        <f t="shared" si="0"/>
        <v>0</v>
      </c>
      <c r="G70" s="392">
        <f t="shared" si="0"/>
        <v>0</v>
      </c>
      <c r="H70" s="424"/>
      <c r="I70" s="424"/>
      <c r="J70" s="425"/>
    </row>
    <row r="71" spans="2:10" ht="15" customHeight="1" x14ac:dyDescent="0.45">
      <c r="B71" s="420">
        <v>4</v>
      </c>
      <c r="C71" s="421"/>
      <c r="D71" s="195">
        <f t="shared" si="0"/>
        <v>0</v>
      </c>
      <c r="E71" s="390">
        <f t="shared" si="0"/>
        <v>0</v>
      </c>
      <c r="F71" s="391">
        <f t="shared" si="0"/>
        <v>0</v>
      </c>
      <c r="G71" s="392">
        <f t="shared" si="0"/>
        <v>0</v>
      </c>
      <c r="H71" s="424"/>
      <c r="I71" s="424"/>
      <c r="J71" s="425"/>
    </row>
    <row r="72" spans="2:10" ht="15" customHeight="1" x14ac:dyDescent="0.45">
      <c r="B72" s="418">
        <v>3.75</v>
      </c>
      <c r="C72" s="419"/>
      <c r="D72" s="195">
        <f t="shared" si="0"/>
        <v>0</v>
      </c>
      <c r="E72" s="390">
        <f t="shared" si="0"/>
        <v>0</v>
      </c>
      <c r="F72" s="391">
        <f t="shared" si="0"/>
        <v>0</v>
      </c>
      <c r="G72" s="392">
        <f t="shared" si="0"/>
        <v>0</v>
      </c>
      <c r="H72" s="424"/>
      <c r="I72" s="424"/>
      <c r="J72" s="425"/>
    </row>
    <row r="73" spans="2:10" ht="15" customHeight="1" x14ac:dyDescent="0.45">
      <c r="B73" s="418">
        <v>3.5</v>
      </c>
      <c r="C73" s="419"/>
      <c r="D73" s="195">
        <f t="shared" si="0"/>
        <v>0</v>
      </c>
      <c r="E73" s="390">
        <f t="shared" si="0"/>
        <v>0</v>
      </c>
      <c r="F73" s="391">
        <f t="shared" si="0"/>
        <v>0</v>
      </c>
      <c r="G73" s="392">
        <f t="shared" si="0"/>
        <v>0</v>
      </c>
      <c r="H73" s="393"/>
      <c r="I73" s="394"/>
      <c r="J73" s="395"/>
    </row>
    <row r="74" spans="2:10" ht="15" customHeight="1" x14ac:dyDescent="0.45">
      <c r="B74" s="418">
        <v>3</v>
      </c>
      <c r="C74" s="419"/>
      <c r="D74" s="195">
        <f t="shared" si="0"/>
        <v>0</v>
      </c>
      <c r="E74" s="390">
        <f t="shared" si="0"/>
        <v>0</v>
      </c>
      <c r="F74" s="391">
        <f t="shared" si="0"/>
        <v>0</v>
      </c>
      <c r="G74" s="392">
        <f t="shared" si="0"/>
        <v>0</v>
      </c>
      <c r="H74" s="393"/>
      <c r="I74" s="394"/>
      <c r="J74" s="395"/>
    </row>
    <row r="75" spans="2:10" ht="15" customHeight="1" x14ac:dyDescent="0.45">
      <c r="B75" s="418">
        <v>2.5</v>
      </c>
      <c r="C75" s="419"/>
      <c r="D75" s="195">
        <f t="shared" si="0"/>
        <v>0</v>
      </c>
      <c r="E75" s="390">
        <f t="shared" si="0"/>
        <v>0</v>
      </c>
      <c r="F75" s="391">
        <f t="shared" si="0"/>
        <v>0</v>
      </c>
      <c r="G75" s="392">
        <f t="shared" si="0"/>
        <v>0</v>
      </c>
      <c r="H75" s="393"/>
      <c r="I75" s="394"/>
      <c r="J75" s="395"/>
    </row>
    <row r="76" spans="2:10" ht="15" customHeight="1" x14ac:dyDescent="0.45">
      <c r="B76" s="418">
        <v>2</v>
      </c>
      <c r="C76" s="419"/>
      <c r="D76" s="195">
        <f t="shared" si="0"/>
        <v>0</v>
      </c>
      <c r="E76" s="390">
        <f t="shared" si="0"/>
        <v>0</v>
      </c>
      <c r="F76" s="391">
        <f t="shared" si="0"/>
        <v>0</v>
      </c>
      <c r="G76" s="392">
        <f t="shared" si="0"/>
        <v>0</v>
      </c>
      <c r="H76" s="393"/>
      <c r="I76" s="394"/>
      <c r="J76" s="395"/>
    </row>
    <row r="77" spans="2:10" ht="15" customHeight="1" x14ac:dyDescent="0.45">
      <c r="B77" s="418">
        <v>1.875</v>
      </c>
      <c r="C77" s="419"/>
      <c r="D77" s="195">
        <f t="shared" si="0"/>
        <v>0</v>
      </c>
      <c r="E77" s="390">
        <f t="shared" si="0"/>
        <v>0</v>
      </c>
      <c r="F77" s="391">
        <f t="shared" si="0"/>
        <v>0</v>
      </c>
      <c r="G77" s="392">
        <f t="shared" si="0"/>
        <v>0</v>
      </c>
      <c r="H77" s="393"/>
      <c r="I77" s="394"/>
      <c r="J77" s="395"/>
    </row>
    <row r="78" spans="2:10" ht="15" customHeight="1" x14ac:dyDescent="0.45">
      <c r="B78" s="418">
        <v>1.5</v>
      </c>
      <c r="C78" s="419"/>
      <c r="D78" s="195">
        <f t="shared" si="0"/>
        <v>0</v>
      </c>
      <c r="E78" s="390">
        <f t="shared" si="0"/>
        <v>0</v>
      </c>
      <c r="F78" s="391">
        <f t="shared" si="0"/>
        <v>0</v>
      </c>
      <c r="G78" s="392">
        <f t="shared" si="0"/>
        <v>0</v>
      </c>
      <c r="H78" s="393"/>
      <c r="I78" s="394"/>
      <c r="J78" s="395"/>
    </row>
    <row r="79" spans="2:10" ht="15" customHeight="1" thickBot="1" x14ac:dyDescent="0.5">
      <c r="B79" s="396">
        <v>1</v>
      </c>
      <c r="C79" s="397"/>
      <c r="D79" s="196">
        <f t="shared" si="0"/>
        <v>0</v>
      </c>
      <c r="E79" s="398">
        <f t="shared" si="0"/>
        <v>0</v>
      </c>
      <c r="F79" s="399">
        <f t="shared" si="0"/>
        <v>0</v>
      </c>
      <c r="G79" s="400">
        <f t="shared" si="0"/>
        <v>0</v>
      </c>
      <c r="H79" s="401"/>
      <c r="I79" s="402"/>
      <c r="J79" s="403"/>
    </row>
    <row r="80" spans="2:10" x14ac:dyDescent="0.45">
      <c r="B80" s="197"/>
      <c r="C80" s="197"/>
      <c r="D80" s="197"/>
      <c r="E80" s="197"/>
      <c r="F80" s="197"/>
      <c r="G80" s="197"/>
    </row>
    <row r="81" spans="1:10" ht="14.65" thickBot="1" x14ac:dyDescent="0.5">
      <c r="D81" s="154"/>
    </row>
    <row r="82" spans="1:10" ht="15" customHeight="1" x14ac:dyDescent="0.45">
      <c r="B82" s="404" t="s">
        <v>135</v>
      </c>
      <c r="C82" s="405"/>
      <c r="D82" s="405"/>
      <c r="E82" s="405"/>
      <c r="F82" s="405"/>
      <c r="G82" s="405"/>
      <c r="H82" s="405"/>
      <c r="I82" s="405"/>
      <c r="J82" s="406"/>
    </row>
    <row r="83" spans="1:10" ht="15" customHeight="1" x14ac:dyDescent="0.45">
      <c r="B83" s="497" t="s">
        <v>139</v>
      </c>
      <c r="C83" s="498"/>
      <c r="D83" s="501" t="s">
        <v>140</v>
      </c>
      <c r="E83" s="503" t="s">
        <v>141</v>
      </c>
      <c r="F83" s="504"/>
      <c r="G83" s="505"/>
      <c r="H83" s="503" t="s">
        <v>142</v>
      </c>
      <c r="I83" s="504"/>
      <c r="J83" s="506"/>
    </row>
    <row r="84" spans="1:10" ht="15" customHeight="1" x14ac:dyDescent="0.45">
      <c r="B84" s="499"/>
      <c r="C84" s="500"/>
      <c r="D84" s="502"/>
      <c r="E84" s="159" t="s">
        <v>143</v>
      </c>
      <c r="F84" s="159" t="s">
        <v>144</v>
      </c>
      <c r="G84" s="159" t="s">
        <v>145</v>
      </c>
      <c r="H84" s="159" t="s">
        <v>143</v>
      </c>
      <c r="I84" s="159" t="s">
        <v>144</v>
      </c>
      <c r="J84" s="159" t="s">
        <v>145</v>
      </c>
    </row>
    <row r="85" spans="1:10" x14ac:dyDescent="0.45">
      <c r="B85" s="487" t="s">
        <v>146</v>
      </c>
      <c r="C85" s="488"/>
      <c r="D85" s="200" t="s">
        <v>0</v>
      </c>
      <c r="E85" s="201"/>
      <c r="F85" s="201"/>
      <c r="G85" s="201">
        <f>SUM(E85:F85)</f>
        <v>0</v>
      </c>
      <c r="H85" s="201"/>
      <c r="I85" s="201"/>
      <c r="J85" s="202">
        <f>SUM(H85:I85)</f>
        <v>0</v>
      </c>
    </row>
    <row r="86" spans="1:10" x14ac:dyDescent="0.45">
      <c r="B86" s="487" t="s">
        <v>147</v>
      </c>
      <c r="C86" s="488"/>
      <c r="D86" s="200" t="s">
        <v>0</v>
      </c>
      <c r="E86" s="201"/>
      <c r="F86" s="201"/>
      <c r="G86" s="201">
        <f t="shared" ref="G86:G88" si="1">SUM(E86:F86)</f>
        <v>0</v>
      </c>
      <c r="H86" s="201"/>
      <c r="I86" s="201"/>
      <c r="J86" s="202">
        <f>SUM(H86:I86)</f>
        <v>0</v>
      </c>
    </row>
    <row r="87" spans="1:10" x14ac:dyDescent="0.45">
      <c r="B87" s="487" t="s">
        <v>148</v>
      </c>
      <c r="C87" s="488"/>
      <c r="D87" s="200" t="s">
        <v>0</v>
      </c>
      <c r="E87" s="201"/>
      <c r="F87" s="201"/>
      <c r="G87" s="201">
        <f t="shared" si="1"/>
        <v>0</v>
      </c>
      <c r="H87" s="201"/>
      <c r="I87" s="201"/>
      <c r="J87" s="202">
        <f t="shared" ref="J87:J88" si="2">SUM(H87:I87)</f>
        <v>0</v>
      </c>
    </row>
    <row r="88" spans="1:10" ht="14.65" thickBot="1" x14ac:dyDescent="0.5">
      <c r="B88" s="489" t="s">
        <v>149</v>
      </c>
      <c r="C88" s="490"/>
      <c r="D88" s="203" t="s">
        <v>0</v>
      </c>
      <c r="E88" s="204"/>
      <c r="F88" s="204"/>
      <c r="G88" s="204">
        <f t="shared" si="1"/>
        <v>0</v>
      </c>
      <c r="H88" s="204"/>
      <c r="I88" s="204"/>
      <c r="J88" s="205">
        <f t="shared" si="2"/>
        <v>0</v>
      </c>
    </row>
    <row r="89" spans="1:10" ht="14.65" thickBot="1" x14ac:dyDescent="0.5">
      <c r="B89" s="206"/>
      <c r="C89" s="206"/>
      <c r="D89" s="207"/>
      <c r="E89" s="208"/>
      <c r="F89" s="209"/>
      <c r="G89" s="210"/>
      <c r="H89" s="210"/>
      <c r="I89" s="210"/>
      <c r="J89" s="210"/>
    </row>
    <row r="90" spans="1:10" ht="27.75" customHeight="1" thickBot="1" x14ac:dyDescent="0.5">
      <c r="A90" s="161"/>
      <c r="B90" s="491" t="s">
        <v>150</v>
      </c>
      <c r="C90" s="492"/>
      <c r="D90" s="492"/>
      <c r="E90" s="493"/>
      <c r="F90" s="494">
        <v>0</v>
      </c>
      <c r="G90" s="495"/>
      <c r="H90" s="495"/>
      <c r="I90" s="495"/>
      <c r="J90" s="496"/>
    </row>
    <row r="91" spans="1:10" ht="27.75" customHeight="1" x14ac:dyDescent="0.45">
      <c r="A91" s="161"/>
      <c r="B91" s="481" t="s">
        <v>166</v>
      </c>
      <c r="C91" s="482"/>
      <c r="D91" s="482"/>
      <c r="E91" s="483"/>
      <c r="F91" s="458">
        <f>SUM(E21:G36)</f>
        <v>0</v>
      </c>
      <c r="G91" s="459"/>
      <c r="H91" s="459"/>
      <c r="I91" s="459"/>
      <c r="J91" s="460"/>
    </row>
    <row r="92" spans="1:10" ht="27.75" customHeight="1" thickBot="1" x14ac:dyDescent="0.5">
      <c r="A92" s="161"/>
      <c r="B92" s="475" t="s">
        <v>167</v>
      </c>
      <c r="C92" s="476"/>
      <c r="D92" s="476"/>
      <c r="E92" s="477"/>
      <c r="F92" s="478">
        <f>SUM(H21:J36)</f>
        <v>0</v>
      </c>
      <c r="G92" s="479"/>
      <c r="H92" s="479"/>
      <c r="I92" s="479"/>
      <c r="J92" s="480"/>
    </row>
    <row r="93" spans="1:10" ht="27.75" customHeight="1" x14ac:dyDescent="0.45">
      <c r="A93" s="161"/>
      <c r="B93" s="481" t="s">
        <v>168</v>
      </c>
      <c r="C93" s="482"/>
      <c r="D93" s="482"/>
      <c r="E93" s="483"/>
      <c r="F93" s="458">
        <f>SUM(E43:G58)</f>
        <v>0</v>
      </c>
      <c r="G93" s="459"/>
      <c r="H93" s="459"/>
      <c r="I93" s="459"/>
      <c r="J93" s="460"/>
    </row>
    <row r="94" spans="1:10" ht="27.75" customHeight="1" thickBot="1" x14ac:dyDescent="0.5">
      <c r="A94" s="161"/>
      <c r="B94" s="475" t="s">
        <v>169</v>
      </c>
      <c r="C94" s="476"/>
      <c r="D94" s="476"/>
      <c r="E94" s="477"/>
      <c r="F94" s="478">
        <f>SUM(H43:J58)</f>
        <v>0</v>
      </c>
      <c r="G94" s="479"/>
      <c r="H94" s="479"/>
      <c r="I94" s="479"/>
      <c r="J94" s="480"/>
    </row>
    <row r="95" spans="1:10" ht="27.75" customHeight="1" x14ac:dyDescent="0.45">
      <c r="A95" s="161"/>
      <c r="B95" s="481" t="s">
        <v>175</v>
      </c>
      <c r="C95" s="482"/>
      <c r="D95" s="482"/>
      <c r="E95" s="483"/>
      <c r="F95" s="458">
        <f>SUM(G85:G88)</f>
        <v>0</v>
      </c>
      <c r="G95" s="459"/>
      <c r="H95" s="459"/>
      <c r="I95" s="459"/>
      <c r="J95" s="460"/>
    </row>
    <row r="96" spans="1:10" ht="27.75" customHeight="1" thickBot="1" x14ac:dyDescent="0.5">
      <c r="A96" s="161"/>
      <c r="B96" s="443" t="s">
        <v>176</v>
      </c>
      <c r="C96" s="444"/>
      <c r="D96" s="444"/>
      <c r="E96" s="445"/>
      <c r="F96" s="446">
        <f>SUM(J85:J88)</f>
        <v>0</v>
      </c>
      <c r="G96" s="447"/>
      <c r="H96" s="447"/>
      <c r="I96" s="447"/>
      <c r="J96" s="448"/>
    </row>
    <row r="97" spans="1:10" ht="27.75" customHeight="1" x14ac:dyDescent="0.45">
      <c r="A97" s="161"/>
      <c r="B97" s="449" t="s">
        <v>177</v>
      </c>
      <c r="C97" s="450"/>
      <c r="D97" s="450"/>
      <c r="E97" s="451"/>
      <c r="F97" s="452">
        <f>SUM(F91,F93,F95)</f>
        <v>0</v>
      </c>
      <c r="G97" s="453"/>
      <c r="H97" s="453"/>
      <c r="I97" s="453"/>
      <c r="J97" s="454"/>
    </row>
    <row r="98" spans="1:10" ht="27.75" customHeight="1" thickBot="1" x14ac:dyDescent="0.5">
      <c r="A98" s="161"/>
      <c r="B98" s="443" t="s">
        <v>178</v>
      </c>
      <c r="C98" s="444"/>
      <c r="D98" s="444"/>
      <c r="E98" s="445"/>
      <c r="F98" s="446">
        <f>SUM(F92,F94,F96)</f>
        <v>0</v>
      </c>
      <c r="G98" s="447"/>
      <c r="H98" s="447"/>
      <c r="I98" s="447"/>
      <c r="J98" s="448"/>
    </row>
    <row r="99" spans="1:10" ht="27.75" customHeight="1" x14ac:dyDescent="0.45">
      <c r="A99" s="161"/>
      <c r="B99" s="455" t="s">
        <v>179</v>
      </c>
      <c r="C99" s="456"/>
      <c r="D99" s="456"/>
      <c r="E99" s="457"/>
      <c r="F99" s="458">
        <f>F97-F98</f>
        <v>0</v>
      </c>
      <c r="G99" s="459"/>
      <c r="H99" s="459"/>
      <c r="I99" s="459"/>
      <c r="J99" s="460"/>
    </row>
    <row r="100" spans="1:10" ht="27.75" customHeight="1" thickBot="1" x14ac:dyDescent="0.5">
      <c r="A100" s="161"/>
      <c r="B100" s="461" t="s">
        <v>152</v>
      </c>
      <c r="C100" s="462"/>
      <c r="D100" s="463"/>
      <c r="E100" s="464"/>
      <c r="F100" s="464"/>
      <c r="G100" s="464"/>
      <c r="H100" s="464"/>
      <c r="I100" s="464"/>
      <c r="J100" s="465"/>
    </row>
    <row r="101" spans="1:10" ht="27.75" customHeight="1" thickBot="1" x14ac:dyDescent="0.5">
      <c r="A101" s="161"/>
      <c r="B101" s="484" t="s">
        <v>151</v>
      </c>
      <c r="C101" s="485"/>
      <c r="D101" s="485"/>
      <c r="E101" s="486"/>
      <c r="F101" s="466">
        <f>IF(F90=0,0,F90-F98)</f>
        <v>0</v>
      </c>
      <c r="G101" s="467"/>
      <c r="H101" s="467"/>
      <c r="I101" s="467"/>
      <c r="J101" s="468"/>
    </row>
    <row r="102" spans="1:10" ht="27.75" customHeight="1" thickBot="1" x14ac:dyDescent="0.5">
      <c r="A102" s="161"/>
      <c r="B102" s="461" t="s">
        <v>152</v>
      </c>
      <c r="C102" s="462"/>
      <c r="D102" s="463"/>
      <c r="E102" s="464"/>
      <c r="F102" s="464"/>
      <c r="G102" s="464"/>
      <c r="H102" s="464"/>
      <c r="I102" s="464"/>
      <c r="J102" s="465"/>
    </row>
    <row r="103" spans="1:10" ht="27.75" customHeight="1" x14ac:dyDescent="0.45">
      <c r="A103" s="161"/>
      <c r="B103" s="165"/>
      <c r="C103" s="165"/>
      <c r="D103" s="166"/>
      <c r="E103" s="166"/>
      <c r="F103" s="166"/>
      <c r="G103" s="166"/>
      <c r="H103" s="166"/>
      <c r="I103" s="166"/>
      <c r="J103" s="166"/>
    </row>
    <row r="104" spans="1:10" x14ac:dyDescent="0.45">
      <c r="A104" s="161"/>
      <c r="B104" s="161"/>
      <c r="C104" s="161"/>
      <c r="D104" s="162"/>
      <c r="E104" s="161"/>
      <c r="F104" s="161"/>
      <c r="G104" s="161"/>
      <c r="H104" s="161"/>
      <c r="I104" s="161"/>
      <c r="J104" s="161"/>
    </row>
    <row r="105" spans="1:10" x14ac:dyDescent="0.45">
      <c r="A105" s="161"/>
      <c r="B105" s="469" t="s">
        <v>153</v>
      </c>
      <c r="C105" s="470"/>
      <c r="D105" s="470"/>
      <c r="E105" s="470"/>
      <c r="F105" s="470"/>
      <c r="G105" s="470"/>
      <c r="H105" s="470"/>
      <c r="I105" s="470"/>
      <c r="J105" s="471"/>
    </row>
    <row r="106" spans="1:10" x14ac:dyDescent="0.45">
      <c r="A106" s="161"/>
      <c r="B106" s="472" t="s">
        <v>154</v>
      </c>
      <c r="C106" s="473"/>
      <c r="D106" s="473"/>
      <c r="E106" s="474"/>
      <c r="F106" s="472" t="s">
        <v>139</v>
      </c>
      <c r="G106" s="474"/>
      <c r="H106" s="472" t="s">
        <v>155</v>
      </c>
      <c r="I106" s="473"/>
      <c r="J106" s="474"/>
    </row>
    <row r="107" spans="1:10" ht="27.75" customHeight="1" x14ac:dyDescent="0.45">
      <c r="A107" s="161"/>
      <c r="B107" s="426"/>
      <c r="C107" s="427"/>
      <c r="D107" s="427"/>
      <c r="E107" s="428"/>
      <c r="F107" s="429" t="s">
        <v>156</v>
      </c>
      <c r="G107" s="430"/>
      <c r="H107" s="431"/>
      <c r="I107" s="432"/>
      <c r="J107" s="433"/>
    </row>
    <row r="108" spans="1:10" ht="27.75" customHeight="1" x14ac:dyDescent="0.45">
      <c r="A108" s="161"/>
      <c r="B108" s="426"/>
      <c r="C108" s="427"/>
      <c r="D108" s="427"/>
      <c r="E108" s="428"/>
      <c r="F108" s="429" t="s">
        <v>156</v>
      </c>
      <c r="G108" s="430"/>
      <c r="H108" s="431"/>
      <c r="I108" s="432"/>
      <c r="J108" s="433"/>
    </row>
    <row r="109" spans="1:10" ht="27.75" customHeight="1" thickBot="1" x14ac:dyDescent="0.5">
      <c r="A109" s="161"/>
      <c r="B109" s="434" t="s">
        <v>227</v>
      </c>
      <c r="C109" s="435"/>
      <c r="D109" s="435"/>
      <c r="E109" s="436"/>
      <c r="F109" s="437" t="s">
        <v>180</v>
      </c>
      <c r="G109" s="438"/>
      <c r="H109" s="439" t="s">
        <v>157</v>
      </c>
      <c r="I109" s="440"/>
      <c r="J109" s="441"/>
    </row>
    <row r="110" spans="1:10" x14ac:dyDescent="0.45">
      <c r="A110" s="161"/>
      <c r="B110" s="211"/>
      <c r="C110" s="211"/>
      <c r="D110" s="211"/>
      <c r="E110" s="211"/>
      <c r="F110" s="211"/>
      <c r="G110" s="211"/>
      <c r="H110" s="211"/>
      <c r="I110" s="211"/>
      <c r="J110" s="211"/>
    </row>
  </sheetData>
  <sheetProtection algorithmName="SHA-512" hashValue="k+ItfO26Uc3JLy5nmErhIDM2vhiwRveCcD/VFn9WoR7J9KI1BlOCsZFIBDeKYiq2A7eEpXYnjsw/SGmAMLwGKg==" saltValue="W3qvwnOd109B0QFtiTmVXw==" spinCount="100000" sheet="1" objects="1" scenarios="1"/>
  <mergeCells count="239">
    <mergeCell ref="B2:J2"/>
    <mergeCell ref="B3:E3"/>
    <mergeCell ref="F3:J3"/>
    <mergeCell ref="B4:E4"/>
    <mergeCell ref="F4:J4"/>
    <mergeCell ref="B5:E5"/>
    <mergeCell ref="F5:J5"/>
    <mergeCell ref="C10:F10"/>
    <mergeCell ref="H10:J10"/>
    <mergeCell ref="C11:F11"/>
    <mergeCell ref="H11:J11"/>
    <mergeCell ref="C12:F12"/>
    <mergeCell ref="H12:J12"/>
    <mergeCell ref="C7:F7"/>
    <mergeCell ref="H7:J7"/>
    <mergeCell ref="C8:F8"/>
    <mergeCell ref="H8:J8"/>
    <mergeCell ref="C9:F9"/>
    <mergeCell ref="H9:J9"/>
    <mergeCell ref="B18:J18"/>
    <mergeCell ref="B19:C20"/>
    <mergeCell ref="D19:D20"/>
    <mergeCell ref="E19:G19"/>
    <mergeCell ref="H19:J19"/>
    <mergeCell ref="E20:G20"/>
    <mergeCell ref="H20:J20"/>
    <mergeCell ref="C13:F13"/>
    <mergeCell ref="H13:J13"/>
    <mergeCell ref="C14:F14"/>
    <mergeCell ref="H14:J14"/>
    <mergeCell ref="B15:D15"/>
    <mergeCell ref="B16:J16"/>
    <mergeCell ref="B23:C23"/>
    <mergeCell ref="E23:G23"/>
    <mergeCell ref="H23:J23"/>
    <mergeCell ref="B24:C24"/>
    <mergeCell ref="E24:G24"/>
    <mergeCell ref="H24:J24"/>
    <mergeCell ref="B21:C21"/>
    <mergeCell ref="E21:G21"/>
    <mergeCell ref="H21:J21"/>
    <mergeCell ref="B22:C22"/>
    <mergeCell ref="E22:G22"/>
    <mergeCell ref="H22:J22"/>
    <mergeCell ref="B27:C27"/>
    <mergeCell ref="E27:G27"/>
    <mergeCell ref="H27:J27"/>
    <mergeCell ref="B28:C28"/>
    <mergeCell ref="E28:G28"/>
    <mergeCell ref="H28:J28"/>
    <mergeCell ref="B25:C25"/>
    <mergeCell ref="E25:G25"/>
    <mergeCell ref="H25:J25"/>
    <mergeCell ref="B26:C26"/>
    <mergeCell ref="E26:G26"/>
    <mergeCell ref="H26:J26"/>
    <mergeCell ref="B43:C43"/>
    <mergeCell ref="B50:C50"/>
    <mergeCell ref="E50:G50"/>
    <mergeCell ref="H50:J50"/>
    <mergeCell ref="B48:C48"/>
    <mergeCell ref="E48:G48"/>
    <mergeCell ref="B44:C44"/>
    <mergeCell ref="E45:G45"/>
    <mergeCell ref="H45:J45"/>
    <mergeCell ref="E46:G46"/>
    <mergeCell ref="H46:J46"/>
    <mergeCell ref="E43:G43"/>
    <mergeCell ref="H43:J43"/>
    <mergeCell ref="B45:C45"/>
    <mergeCell ref="B46:C46"/>
    <mergeCell ref="B47:C47"/>
    <mergeCell ref="E47:G47"/>
    <mergeCell ref="H47:J47"/>
    <mergeCell ref="E44:G44"/>
    <mergeCell ref="H44:J44"/>
    <mergeCell ref="B66:C66"/>
    <mergeCell ref="E66:G66"/>
    <mergeCell ref="H66:J66"/>
    <mergeCell ref="H48:J48"/>
    <mergeCell ref="B49:C49"/>
    <mergeCell ref="E49:G49"/>
    <mergeCell ref="H49:J49"/>
    <mergeCell ref="B51:C51"/>
    <mergeCell ref="E51:G51"/>
    <mergeCell ref="H51:J51"/>
    <mergeCell ref="B52:C52"/>
    <mergeCell ref="B53:C53"/>
    <mergeCell ref="B54:C54"/>
    <mergeCell ref="B55:C55"/>
    <mergeCell ref="B57:C57"/>
    <mergeCell ref="B56:C56"/>
    <mergeCell ref="B58:C58"/>
    <mergeCell ref="E52:G52"/>
    <mergeCell ref="H64:J64"/>
    <mergeCell ref="E58:G58"/>
    <mergeCell ref="H58:J58"/>
    <mergeCell ref="B65:C65"/>
    <mergeCell ref="E65:G65"/>
    <mergeCell ref="H65:J65"/>
    <mergeCell ref="E69:G69"/>
    <mergeCell ref="H69:J69"/>
    <mergeCell ref="B70:C70"/>
    <mergeCell ref="E70:G70"/>
    <mergeCell ref="H70:J70"/>
    <mergeCell ref="B67:C67"/>
    <mergeCell ref="E67:G67"/>
    <mergeCell ref="H67:J67"/>
    <mergeCell ref="B68:C68"/>
    <mergeCell ref="E68:G68"/>
    <mergeCell ref="H68:J68"/>
    <mergeCell ref="B85:C85"/>
    <mergeCell ref="B86:C86"/>
    <mergeCell ref="B87:C87"/>
    <mergeCell ref="B88:C88"/>
    <mergeCell ref="B90:E90"/>
    <mergeCell ref="B71:C71"/>
    <mergeCell ref="E71:G71"/>
    <mergeCell ref="H71:J71"/>
    <mergeCell ref="B72:C72"/>
    <mergeCell ref="E72:G72"/>
    <mergeCell ref="H72:J72"/>
    <mergeCell ref="F90:J90"/>
    <mergeCell ref="B82:J82"/>
    <mergeCell ref="B83:C84"/>
    <mergeCell ref="D83:D84"/>
    <mergeCell ref="E83:G83"/>
    <mergeCell ref="H83:J83"/>
    <mergeCell ref="B73:C73"/>
    <mergeCell ref="E73:G73"/>
    <mergeCell ref="H73:J73"/>
    <mergeCell ref="B74:C74"/>
    <mergeCell ref="E74:G74"/>
    <mergeCell ref="H74:J74"/>
    <mergeCell ref="B78:C78"/>
    <mergeCell ref="B107:E107"/>
    <mergeCell ref="F107:G107"/>
    <mergeCell ref="H107:J107"/>
    <mergeCell ref="B92:E92"/>
    <mergeCell ref="F92:J92"/>
    <mergeCell ref="B93:E93"/>
    <mergeCell ref="F93:J93"/>
    <mergeCell ref="B91:E91"/>
    <mergeCell ref="F91:J91"/>
    <mergeCell ref="B94:E94"/>
    <mergeCell ref="F94:J94"/>
    <mergeCell ref="B95:E95"/>
    <mergeCell ref="F95:J95"/>
    <mergeCell ref="B101:E101"/>
    <mergeCell ref="B108:E108"/>
    <mergeCell ref="F108:G108"/>
    <mergeCell ref="H108:J108"/>
    <mergeCell ref="B109:E109"/>
    <mergeCell ref="F109:G109"/>
    <mergeCell ref="H109:J109"/>
    <mergeCell ref="B17:J17"/>
    <mergeCell ref="B96:E96"/>
    <mergeCell ref="F96:J96"/>
    <mergeCell ref="B97:E97"/>
    <mergeCell ref="F97:J97"/>
    <mergeCell ref="B98:E98"/>
    <mergeCell ref="F98:J98"/>
    <mergeCell ref="B99:E99"/>
    <mergeCell ref="F99:J99"/>
    <mergeCell ref="B100:C100"/>
    <mergeCell ref="D100:J100"/>
    <mergeCell ref="F101:J101"/>
    <mergeCell ref="B102:C102"/>
    <mergeCell ref="D102:J102"/>
    <mergeCell ref="B105:J105"/>
    <mergeCell ref="B106:E106"/>
    <mergeCell ref="F106:G106"/>
    <mergeCell ref="H106:J106"/>
    <mergeCell ref="B29:C29"/>
    <mergeCell ref="E29:G29"/>
    <mergeCell ref="H29:J29"/>
    <mergeCell ref="B30:C30"/>
    <mergeCell ref="E30:G30"/>
    <mergeCell ref="H30:J30"/>
    <mergeCell ref="B31:C31"/>
    <mergeCell ref="E31:G31"/>
    <mergeCell ref="H31:J31"/>
    <mergeCell ref="B32:C32"/>
    <mergeCell ref="E32:G32"/>
    <mergeCell ref="H32:J32"/>
    <mergeCell ref="B33:C33"/>
    <mergeCell ref="E33:G33"/>
    <mergeCell ref="H33:J33"/>
    <mergeCell ref="B34:C34"/>
    <mergeCell ref="E34:G34"/>
    <mergeCell ref="H34:J34"/>
    <mergeCell ref="B35:C35"/>
    <mergeCell ref="E35:G35"/>
    <mergeCell ref="H35:J35"/>
    <mergeCell ref="B36:C36"/>
    <mergeCell ref="E36:G36"/>
    <mergeCell ref="H36:J36"/>
    <mergeCell ref="E55:G55"/>
    <mergeCell ref="E56:G56"/>
    <mergeCell ref="E57:G57"/>
    <mergeCell ref="H52:J52"/>
    <mergeCell ref="H53:J53"/>
    <mergeCell ref="H54:J54"/>
    <mergeCell ref="H55:J55"/>
    <mergeCell ref="H56:J56"/>
    <mergeCell ref="H57:J57"/>
    <mergeCell ref="E53:G53"/>
    <mergeCell ref="E54:G54"/>
    <mergeCell ref="B40:J40"/>
    <mergeCell ref="B41:C42"/>
    <mergeCell ref="D41:D42"/>
    <mergeCell ref="E41:G41"/>
    <mergeCell ref="H41:J41"/>
    <mergeCell ref="E42:G42"/>
    <mergeCell ref="H42:J42"/>
    <mergeCell ref="E78:G78"/>
    <mergeCell ref="H78:J78"/>
    <mergeCell ref="B79:C79"/>
    <mergeCell ref="E79:G79"/>
    <mergeCell ref="H79:J79"/>
    <mergeCell ref="B61:J61"/>
    <mergeCell ref="B62:C63"/>
    <mergeCell ref="D62:D63"/>
    <mergeCell ref="E62:G62"/>
    <mergeCell ref="H62:J62"/>
    <mergeCell ref="E63:G63"/>
    <mergeCell ref="H63:J63"/>
    <mergeCell ref="B75:C75"/>
    <mergeCell ref="E75:G75"/>
    <mergeCell ref="H75:J75"/>
    <mergeCell ref="B76:C76"/>
    <mergeCell ref="E76:G76"/>
    <mergeCell ref="H76:J76"/>
    <mergeCell ref="B77:C77"/>
    <mergeCell ref="E77:G77"/>
    <mergeCell ref="H77:J77"/>
    <mergeCell ref="B64:C64"/>
    <mergeCell ref="E64:G64"/>
    <mergeCell ref="B69:C69"/>
  </mergeCells>
  <conditionalFormatting sqref="G8:G15">
    <cfRule type="containsText" dxfId="6" priority="1" operator="containsText" text="nie">
      <formula>NOT(ISERROR(SEARCH("nie",G8)))</formula>
    </cfRule>
  </conditionalFormatting>
  <dataValidations count="6">
    <dataValidation type="list" allowBlank="1" showInputMessage="1" showErrorMessage="1" sqref="D85:D89">
      <formula1>"plný, polovičný"</formula1>
    </dataValidation>
    <dataValidation type="list" allowBlank="1" showInputMessage="1" showErrorMessage="1" sqref="G8:G14">
      <formula1>"áno,nie,iné"</formula1>
    </dataValidation>
    <dataValidation type="list" allowBlank="1" showInputMessage="1" showErrorMessage="1" sqref="E19:G19">
      <formula1>"Požadovaná suma na zálohovú platbu, Požadovaná suma na refundáciu, Požadovaná suma na zúčtovanie zálohovej platby, Požadovaná suma na spätnú refundáciu"</formula1>
    </dataValidation>
    <dataValidation type="list" allowBlank="1" showInputMessage="1" showErrorMessage="1" sqref="H19:J19">
      <formula1>"Opránená suma na spätnú refundáciu, Opravnená suma na refudáciu, Oprávnená suma na zálohovú platbu, Oprávnená suma na zúčtovanie zálohovej platby"</formula1>
    </dataValidation>
    <dataValidation type="list" allowBlank="1" showInputMessage="1" showErrorMessage="1" sqref="B60:C60">
      <mc:AlternateContent xmlns:x12ac="http://schemas.microsoft.com/office/spreadsheetml/2011/1/ac" xmlns:mc="http://schemas.openxmlformats.org/markup-compatibility/2006">
        <mc:Choice Requires="x12ac">
          <x12ac:list>8,"7,5",5,4,"3,75","2,67","2,5","2,0","1,89"</x12ac:list>
        </mc:Choice>
        <mc:Fallback>
          <formula1>"8,7,5,5,4,3,75,2,67,2,5,2,0,1,89"</formula1>
        </mc:Fallback>
      </mc:AlternateContent>
    </dataValidation>
    <dataValidation type="list" allowBlank="1" showInputMessage="1" showErrorMessage="1" sqref="B40:J40 B18:J18">
      <formula1>"Menej rozvinutý región (MRR),Viac rozvinutý región (VRR)"</formula1>
    </dataValidation>
  </dataValidations>
  <pageMargins left="0.70866141732283472" right="0.70866141732283472" top="0.94488188976377963" bottom="0.74803149606299213" header="0.31496062992125984" footer="0.31496062992125984"/>
  <pageSetup orientation="portrait" horizontalDpi="0" verticalDpi="0" r:id="rId1"/>
  <headerFooter differentFirst="1" scaleWithDoc="0" alignWithMargins="0">
    <firstHeader>&amp;L&amp;G</firstHeader>
  </headerFooter>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[1]číselníky!#REF!</xm:f>
          </x14:formula1>
          <xm:sqref>B82 G15</xm:sqref>
        </x14:dataValidation>
        <x14:dataValidation type="list" allowBlank="1" showInputMessage="1" showErrorMessage="1">
          <x14:formula1>
            <xm:f>[2]pomocné!#REF!</xm:f>
          </x14:formula1>
          <xm:sqref>B2:J2</xm:sqref>
        </x14:dataValidation>
        <x14:dataValidation type="list" allowBlank="1" showInputMessage="1" showErrorMessage="1">
          <x14:formula1>
            <xm:f>pomocné!$AC$13:$AC$26</xm:f>
          </x14:formula1>
          <xm:sqref>B107:E108</xm:sqref>
        </x14:dataValidation>
        <x14:dataValidation type="list" allowBlank="1" showInputMessage="1" showErrorMessage="1">
          <x14:formula1>
            <xm:f>pomocné!$AL$20:$AL$23</xm:f>
          </x14:formula1>
          <xm:sqref>F107:G108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318"/>
  <sheetViews>
    <sheetView zoomScale="85" zoomScaleNormal="85" workbookViewId="0">
      <selection activeCell="AC33" sqref="AC33:AC40"/>
    </sheetView>
  </sheetViews>
  <sheetFormatPr defaultColWidth="9" defaultRowHeight="13.5" x14ac:dyDescent="0.35"/>
  <cols>
    <col min="1" max="1" width="9" style="3"/>
    <col min="2" max="2" width="10.59765625" style="3" customWidth="1"/>
    <col min="3" max="4" width="9" style="3"/>
    <col min="5" max="5" width="18.73046875" style="3" customWidth="1"/>
    <col min="6" max="6" width="16.86328125" style="3" customWidth="1"/>
    <col min="7" max="7" width="10.1328125" style="3" customWidth="1"/>
    <col min="8" max="8" width="8.3984375" style="3" customWidth="1"/>
    <col min="9" max="9" width="5.59765625" style="3" customWidth="1"/>
    <col min="10" max="10" width="6.73046875" style="3" customWidth="1"/>
    <col min="11" max="11" width="13.265625" style="3" customWidth="1"/>
    <col min="12" max="12" width="19.59765625" style="3" customWidth="1"/>
    <col min="13" max="13" width="18.265625" style="3" customWidth="1"/>
    <col min="14" max="14" width="17" style="3" customWidth="1"/>
    <col min="15" max="15" width="4.1328125" style="3" customWidth="1"/>
    <col min="16" max="16" width="3.1328125" style="3" customWidth="1"/>
    <col min="17" max="17" width="4.1328125" style="3" customWidth="1"/>
    <col min="18" max="18" width="8" style="3" customWidth="1"/>
    <col min="19" max="23" width="3.1328125" style="3" customWidth="1"/>
    <col min="24" max="24" width="4.1328125" style="3" customWidth="1"/>
    <col min="25" max="25" width="3.1328125" style="3" customWidth="1"/>
    <col min="26" max="26" width="11.3984375" style="3" customWidth="1"/>
    <col min="27" max="28" width="3.1328125" style="3" customWidth="1"/>
    <col min="29" max="30" width="4.1328125" style="3" customWidth="1"/>
    <col min="31" max="32" width="3.1328125" style="3" customWidth="1"/>
    <col min="33" max="34" width="4.1328125" style="3" customWidth="1"/>
    <col min="35" max="52" width="3.1328125" style="3" customWidth="1"/>
    <col min="53" max="53" width="4.1328125" style="3" customWidth="1"/>
    <col min="54" max="54" width="13.265625" style="3" bestFit="1" customWidth="1"/>
    <col min="55" max="16384" width="9" style="3"/>
  </cols>
  <sheetData>
    <row r="1" spans="2:38" x14ac:dyDescent="0.35">
      <c r="E1" s="3" t="s">
        <v>20</v>
      </c>
      <c r="F1" s="3" t="s">
        <v>21</v>
      </c>
      <c r="G1" s="3" t="s">
        <v>25</v>
      </c>
      <c r="H1" s="3" t="s">
        <v>22</v>
      </c>
      <c r="I1" s="3" t="s">
        <v>22</v>
      </c>
      <c r="K1" s="3" t="s">
        <v>38</v>
      </c>
      <c r="L1" s="3" t="s">
        <v>39</v>
      </c>
      <c r="O1" s="3" t="s">
        <v>42</v>
      </c>
      <c r="Q1" s="3" t="s">
        <v>48</v>
      </c>
    </row>
    <row r="2" spans="2:38" x14ac:dyDescent="0.35">
      <c r="B2" s="3" t="s">
        <v>0</v>
      </c>
      <c r="C2" s="3">
        <v>750</v>
      </c>
      <c r="E2" s="3" t="s">
        <v>12</v>
      </c>
      <c r="F2" s="12">
        <v>165</v>
      </c>
      <c r="G2" s="13">
        <v>22</v>
      </c>
      <c r="I2" s="3">
        <v>0</v>
      </c>
      <c r="K2" s="3" t="s">
        <v>2</v>
      </c>
      <c r="L2" s="3">
        <v>4</v>
      </c>
      <c r="M2" s="3">
        <v>120</v>
      </c>
      <c r="O2" s="3" t="s">
        <v>36</v>
      </c>
      <c r="Q2" s="3">
        <v>1</v>
      </c>
      <c r="R2" s="12">
        <f>SUM(Q2/7.5)</f>
        <v>0.13333333333333333</v>
      </c>
      <c r="S2" s="3">
        <f t="shared" ref="S2:S9" si="0">SUM(Q2*21)</f>
        <v>21</v>
      </c>
      <c r="V2" s="12"/>
    </row>
    <row r="3" spans="2:38" x14ac:dyDescent="0.35">
      <c r="B3" s="3" t="s">
        <v>3</v>
      </c>
      <c r="C3" s="3">
        <v>375</v>
      </c>
      <c r="E3" s="3" t="s">
        <v>14</v>
      </c>
      <c r="F3" s="12">
        <v>157.5</v>
      </c>
      <c r="G3" s="13">
        <v>21</v>
      </c>
      <c r="H3" s="9" t="s">
        <v>23</v>
      </c>
      <c r="I3" s="3">
        <v>1</v>
      </c>
      <c r="K3" s="3" t="s">
        <v>4</v>
      </c>
      <c r="L3" s="3">
        <v>6</v>
      </c>
      <c r="M3" s="3">
        <v>180</v>
      </c>
      <c r="O3" s="3" t="s">
        <v>37</v>
      </c>
      <c r="Q3" s="3">
        <v>2</v>
      </c>
      <c r="R3" s="12">
        <f t="shared" ref="R3:R8" si="1">SUM(Q3/7.5)</f>
        <v>0.26666666666666666</v>
      </c>
      <c r="S3" s="3">
        <f t="shared" si="0"/>
        <v>42</v>
      </c>
      <c r="Z3" s="3">
        <v>7.5</v>
      </c>
      <c r="AD3" s="3" t="s">
        <v>174</v>
      </c>
    </row>
    <row r="4" spans="2:38" x14ac:dyDescent="0.35">
      <c r="B4" s="3" t="s">
        <v>8</v>
      </c>
      <c r="C4" s="3">
        <v>187.5</v>
      </c>
      <c r="E4" s="3" t="s">
        <v>15</v>
      </c>
      <c r="F4" s="12">
        <v>172.5</v>
      </c>
      <c r="G4" s="13">
        <v>23</v>
      </c>
      <c r="H4" s="9" t="s">
        <v>24</v>
      </c>
      <c r="I4" s="3">
        <v>1</v>
      </c>
      <c r="K4" s="3" t="s">
        <v>5</v>
      </c>
      <c r="L4" s="3">
        <v>8</v>
      </c>
      <c r="M4" s="3">
        <v>240</v>
      </c>
      <c r="Q4" s="3">
        <v>3.75</v>
      </c>
      <c r="R4" s="12">
        <f t="shared" si="1"/>
        <v>0.5</v>
      </c>
      <c r="S4" s="3">
        <f t="shared" si="0"/>
        <v>78.75</v>
      </c>
      <c r="Z4" s="3">
        <v>8</v>
      </c>
      <c r="AD4" s="3" t="s">
        <v>173</v>
      </c>
    </row>
    <row r="5" spans="2:38" x14ac:dyDescent="0.35">
      <c r="E5" s="3" t="s">
        <v>16</v>
      </c>
      <c r="F5" s="12">
        <v>157.5</v>
      </c>
      <c r="G5" s="13">
        <v>21</v>
      </c>
      <c r="H5" s="9" t="s">
        <v>26</v>
      </c>
      <c r="I5" s="3">
        <v>2</v>
      </c>
      <c r="K5" s="3" t="s">
        <v>7</v>
      </c>
      <c r="L5" s="3">
        <v>12</v>
      </c>
      <c r="M5" s="3">
        <v>360</v>
      </c>
      <c r="Q5" s="3">
        <v>4</v>
      </c>
      <c r="R5" s="12">
        <f t="shared" si="1"/>
        <v>0.53333333333333333</v>
      </c>
      <c r="S5" s="3">
        <f t="shared" si="0"/>
        <v>84</v>
      </c>
      <c r="AD5" s="3" t="s">
        <v>172</v>
      </c>
    </row>
    <row r="6" spans="2:38" x14ac:dyDescent="0.35">
      <c r="B6" s="3" t="s">
        <v>9</v>
      </c>
      <c r="E6" s="3" t="s">
        <v>17</v>
      </c>
      <c r="F6" s="12">
        <v>165</v>
      </c>
      <c r="G6" s="13">
        <v>22</v>
      </c>
      <c r="H6" s="9"/>
      <c r="I6" s="3">
        <v>0</v>
      </c>
      <c r="K6" s="3" t="s">
        <v>6</v>
      </c>
      <c r="Q6" s="3">
        <v>5</v>
      </c>
      <c r="R6" s="12">
        <f t="shared" si="1"/>
        <v>0.66666666666666663</v>
      </c>
      <c r="S6" s="3">
        <f t="shared" si="0"/>
        <v>105</v>
      </c>
    </row>
    <row r="7" spans="2:38" x14ac:dyDescent="0.35">
      <c r="B7" s="3" t="s">
        <v>1</v>
      </c>
      <c r="E7" s="3" t="s">
        <v>18</v>
      </c>
      <c r="F7" s="12">
        <v>165</v>
      </c>
      <c r="G7" s="13">
        <v>22</v>
      </c>
      <c r="H7" s="9" t="s">
        <v>27</v>
      </c>
      <c r="I7" s="3">
        <v>2</v>
      </c>
      <c r="Q7" s="3">
        <v>6.5</v>
      </c>
      <c r="R7" s="12">
        <f t="shared" si="1"/>
        <v>0.8666666666666667</v>
      </c>
      <c r="S7" s="3">
        <f t="shared" si="0"/>
        <v>136.5</v>
      </c>
    </row>
    <row r="8" spans="2:38" x14ac:dyDescent="0.35">
      <c r="E8" s="3" t="s">
        <v>19</v>
      </c>
      <c r="F8" s="12">
        <v>157.5</v>
      </c>
      <c r="G8" s="13">
        <v>21</v>
      </c>
      <c r="H8" s="9" t="s">
        <v>28</v>
      </c>
      <c r="I8" s="3">
        <v>2</v>
      </c>
      <c r="Q8" s="3">
        <v>7</v>
      </c>
      <c r="R8" s="12">
        <f t="shared" si="1"/>
        <v>0.93333333333333335</v>
      </c>
      <c r="S8" s="3">
        <f t="shared" si="0"/>
        <v>147</v>
      </c>
    </row>
    <row r="9" spans="2:38" x14ac:dyDescent="0.35">
      <c r="Q9" s="3">
        <v>7.5</v>
      </c>
      <c r="R9" s="12">
        <f>SUM(Q9/7.5)</f>
        <v>1</v>
      </c>
      <c r="S9" s="3">
        <f t="shared" si="0"/>
        <v>157.5</v>
      </c>
    </row>
    <row r="10" spans="2:38" x14ac:dyDescent="0.35">
      <c r="R10" s="12"/>
    </row>
    <row r="11" spans="2:38" x14ac:dyDescent="0.35">
      <c r="R11" s="12"/>
    </row>
    <row r="12" spans="2:38" ht="13.9" thickBot="1" x14ac:dyDescent="0.4">
      <c r="B12" s="14" t="s">
        <v>72</v>
      </c>
      <c r="C12" s="14" t="s">
        <v>70</v>
      </c>
      <c r="L12" s="78" t="s">
        <v>71</v>
      </c>
      <c r="M12" s="79" t="s">
        <v>73</v>
      </c>
      <c r="R12" s="3" t="s">
        <v>106</v>
      </c>
    </row>
    <row r="13" spans="2:38" x14ac:dyDescent="0.35">
      <c r="B13" s="15">
        <v>1</v>
      </c>
      <c r="C13" s="15">
        <v>1</v>
      </c>
      <c r="L13" s="80">
        <v>1</v>
      </c>
      <c r="M13" s="79">
        <v>21</v>
      </c>
      <c r="R13" s="27">
        <v>8</v>
      </c>
      <c r="AC13" s="3" t="s">
        <v>181</v>
      </c>
      <c r="AL13" s="168"/>
    </row>
    <row r="14" spans="2:38" x14ac:dyDescent="0.35">
      <c r="B14" s="15">
        <v>1</v>
      </c>
      <c r="C14" s="15">
        <v>1</v>
      </c>
      <c r="K14" s="11"/>
      <c r="L14" s="80">
        <v>2</v>
      </c>
      <c r="M14" s="79">
        <v>21</v>
      </c>
      <c r="R14" s="28">
        <v>7.5</v>
      </c>
      <c r="AC14" s="3" t="s">
        <v>183</v>
      </c>
    </row>
    <row r="15" spans="2:38" x14ac:dyDescent="0.35">
      <c r="B15" s="15">
        <v>1</v>
      </c>
      <c r="C15" s="15">
        <v>1</v>
      </c>
      <c r="K15" s="11"/>
      <c r="L15" s="80">
        <v>3</v>
      </c>
      <c r="M15" s="79">
        <v>22</v>
      </c>
      <c r="R15" s="28">
        <v>6.5</v>
      </c>
      <c r="AC15" s="3" t="s">
        <v>182</v>
      </c>
    </row>
    <row r="16" spans="2:38" x14ac:dyDescent="0.35">
      <c r="B16" s="15">
        <v>1</v>
      </c>
      <c r="C16" s="15">
        <v>1</v>
      </c>
      <c r="K16" s="11"/>
      <c r="L16" s="80">
        <v>4</v>
      </c>
      <c r="M16" s="79">
        <v>29</v>
      </c>
      <c r="R16" s="28">
        <v>6</v>
      </c>
      <c r="AC16" s="3" t="s">
        <v>184</v>
      </c>
    </row>
    <row r="17" spans="2:38" x14ac:dyDescent="0.35">
      <c r="B17" s="15">
        <v>1</v>
      </c>
      <c r="C17" s="15">
        <v>1</v>
      </c>
      <c r="E17" s="3" t="s">
        <v>108</v>
      </c>
      <c r="K17" s="11"/>
      <c r="L17" s="80">
        <v>5</v>
      </c>
      <c r="M17" s="79">
        <v>19</v>
      </c>
      <c r="R17" s="28">
        <v>5.5</v>
      </c>
      <c r="AC17" s="3" t="s">
        <v>185</v>
      </c>
    </row>
    <row r="18" spans="2:38" x14ac:dyDescent="0.35">
      <c r="B18" s="15">
        <v>1</v>
      </c>
      <c r="C18" s="15">
        <v>1</v>
      </c>
      <c r="K18" s="11"/>
      <c r="L18" s="80">
        <v>6</v>
      </c>
      <c r="M18" s="79">
        <v>21</v>
      </c>
      <c r="R18" s="28">
        <v>5</v>
      </c>
      <c r="AC18" s="3" t="s">
        <v>186</v>
      </c>
    </row>
    <row r="19" spans="2:38" x14ac:dyDescent="0.35">
      <c r="B19" s="15">
        <v>1</v>
      </c>
      <c r="C19" s="15">
        <v>1</v>
      </c>
      <c r="K19" s="16">
        <f>SUM(M13:M19)</f>
        <v>148</v>
      </c>
      <c r="L19" s="80">
        <v>7</v>
      </c>
      <c r="M19" s="79">
        <v>15</v>
      </c>
      <c r="R19" s="28">
        <v>4.5</v>
      </c>
      <c r="AC19" s="3" t="s">
        <v>196</v>
      </c>
    </row>
    <row r="20" spans="2:38" x14ac:dyDescent="0.35">
      <c r="B20" s="15">
        <v>1</v>
      </c>
      <c r="C20" s="15">
        <v>1</v>
      </c>
      <c r="K20" s="11"/>
      <c r="L20" s="80">
        <v>8</v>
      </c>
      <c r="M20" s="79">
        <v>15</v>
      </c>
      <c r="R20" s="28">
        <v>4</v>
      </c>
      <c r="AC20" s="3" t="s">
        <v>187</v>
      </c>
      <c r="AL20" s="3" t="s">
        <v>156</v>
      </c>
    </row>
    <row r="21" spans="2:38" x14ac:dyDescent="0.35">
      <c r="B21" s="15">
        <v>1</v>
      </c>
      <c r="C21" s="15">
        <v>1</v>
      </c>
      <c r="K21" s="11"/>
      <c r="L21" s="80">
        <v>9</v>
      </c>
      <c r="M21" s="79">
        <v>9</v>
      </c>
      <c r="R21" s="3">
        <v>3.75</v>
      </c>
      <c r="AC21" s="3" t="s">
        <v>188</v>
      </c>
      <c r="AL21" s="3" t="s">
        <v>197</v>
      </c>
    </row>
    <row r="22" spans="2:38" x14ac:dyDescent="0.35">
      <c r="B22" s="15">
        <v>1</v>
      </c>
      <c r="C22" s="15">
        <v>1</v>
      </c>
      <c r="K22" s="11"/>
      <c r="L22" s="80">
        <v>10</v>
      </c>
      <c r="M22" s="79">
        <v>14</v>
      </c>
      <c r="R22" s="3">
        <v>3.5</v>
      </c>
      <c r="AC22" s="3" t="s">
        <v>189</v>
      </c>
      <c r="AL22" s="3" t="s">
        <v>198</v>
      </c>
    </row>
    <row r="23" spans="2:38" x14ac:dyDescent="0.35">
      <c r="B23" s="15">
        <v>1</v>
      </c>
      <c r="C23" s="15">
        <v>1</v>
      </c>
      <c r="K23" s="11"/>
      <c r="L23" s="80">
        <v>11</v>
      </c>
      <c r="M23" s="79">
        <v>3</v>
      </c>
      <c r="R23" s="3">
        <v>3</v>
      </c>
      <c r="AC23" s="3" t="s">
        <v>190</v>
      </c>
      <c r="AL23" s="3" t="s">
        <v>199</v>
      </c>
    </row>
    <row r="24" spans="2:38" x14ac:dyDescent="0.35">
      <c r="B24" s="15">
        <v>1</v>
      </c>
      <c r="C24" s="15">
        <v>1</v>
      </c>
      <c r="K24" s="11"/>
      <c r="L24" s="80">
        <v>12</v>
      </c>
      <c r="M24" s="79">
        <v>14</v>
      </c>
      <c r="R24" s="3">
        <v>2.5</v>
      </c>
      <c r="Z24" s="3">
        <f>R21/2</f>
        <v>1.875</v>
      </c>
      <c r="AC24" s="3" t="s">
        <v>195</v>
      </c>
    </row>
    <row r="25" spans="2:38" x14ac:dyDescent="0.35">
      <c r="B25" s="15">
        <v>1</v>
      </c>
      <c r="C25" s="15">
        <v>1</v>
      </c>
      <c r="K25" s="11"/>
      <c r="L25" s="80">
        <v>13</v>
      </c>
      <c r="M25" s="79">
        <v>9</v>
      </c>
      <c r="R25" s="3">
        <v>2</v>
      </c>
      <c r="AC25" s="3" t="s">
        <v>200</v>
      </c>
    </row>
    <row r="26" spans="2:38" x14ac:dyDescent="0.35">
      <c r="B26" s="15">
        <v>1</v>
      </c>
      <c r="C26" s="15">
        <v>1</v>
      </c>
      <c r="K26" s="11"/>
      <c r="L26" s="80">
        <v>14</v>
      </c>
      <c r="M26" s="79">
        <v>2</v>
      </c>
      <c r="R26" s="3">
        <v>1.875</v>
      </c>
      <c r="AC26" s="3" t="s">
        <v>191</v>
      </c>
    </row>
    <row r="27" spans="2:38" x14ac:dyDescent="0.35">
      <c r="B27" s="15">
        <v>1</v>
      </c>
      <c r="C27" s="15">
        <v>1</v>
      </c>
      <c r="K27" s="11"/>
      <c r="L27" s="80">
        <v>15</v>
      </c>
      <c r="M27" s="79">
        <v>6</v>
      </c>
      <c r="R27" s="3">
        <v>1.5</v>
      </c>
    </row>
    <row r="28" spans="2:38" x14ac:dyDescent="0.35">
      <c r="B28" s="15">
        <v>1</v>
      </c>
      <c r="C28" s="15">
        <v>1</v>
      </c>
      <c r="K28" s="11"/>
      <c r="L28" s="80">
        <v>16</v>
      </c>
      <c r="M28" s="79">
        <v>3</v>
      </c>
      <c r="R28" s="3">
        <v>1</v>
      </c>
    </row>
    <row r="29" spans="2:38" x14ac:dyDescent="0.35">
      <c r="B29" s="15">
        <v>1</v>
      </c>
      <c r="C29" s="15">
        <v>1</v>
      </c>
      <c r="K29" s="11"/>
      <c r="L29" s="80">
        <v>18</v>
      </c>
      <c r="M29" s="79">
        <v>3</v>
      </c>
    </row>
    <row r="30" spans="2:38" x14ac:dyDescent="0.35">
      <c r="B30" s="15">
        <v>1</v>
      </c>
      <c r="C30" s="15">
        <v>1</v>
      </c>
      <c r="K30" s="11"/>
      <c r="L30" s="80">
        <v>19</v>
      </c>
      <c r="M30" s="79">
        <v>2</v>
      </c>
      <c r="R30" s="160" t="s">
        <v>159</v>
      </c>
      <c r="AC30" s="168"/>
      <c r="AD30" s="169"/>
    </row>
    <row r="31" spans="2:38" x14ac:dyDescent="0.35">
      <c r="B31" s="15">
        <v>1</v>
      </c>
      <c r="C31" s="15">
        <v>1</v>
      </c>
      <c r="K31" s="7">
        <f>SUM(M20:M31)</f>
        <v>90</v>
      </c>
      <c r="L31" s="80">
        <v>20</v>
      </c>
      <c r="M31" s="79">
        <v>10</v>
      </c>
      <c r="R31" s="160" t="s">
        <v>160</v>
      </c>
    </row>
    <row r="32" spans="2:38" x14ac:dyDescent="0.35">
      <c r="B32" s="15">
        <v>1</v>
      </c>
      <c r="C32" s="15">
        <v>1</v>
      </c>
      <c r="K32" s="11"/>
      <c r="L32" s="80">
        <v>21</v>
      </c>
      <c r="M32" s="79">
        <v>1</v>
      </c>
      <c r="R32" s="160" t="s">
        <v>161</v>
      </c>
    </row>
    <row r="33" spans="2:29" x14ac:dyDescent="0.35">
      <c r="B33" s="15">
        <v>1</v>
      </c>
      <c r="C33" s="15">
        <v>1</v>
      </c>
      <c r="K33" s="11"/>
      <c r="L33" s="80">
        <v>22</v>
      </c>
      <c r="M33" s="79">
        <v>2</v>
      </c>
      <c r="R33" s="160" t="s">
        <v>162</v>
      </c>
      <c r="AC33" s="3" t="s">
        <v>204</v>
      </c>
    </row>
    <row r="34" spans="2:29" x14ac:dyDescent="0.35">
      <c r="B34" s="15">
        <v>1</v>
      </c>
      <c r="C34" s="15">
        <v>2</v>
      </c>
      <c r="K34" s="11"/>
      <c r="L34" s="80">
        <v>23</v>
      </c>
      <c r="M34" s="79">
        <v>2</v>
      </c>
      <c r="R34" s="160" t="s">
        <v>163</v>
      </c>
      <c r="AC34" s="3" t="s">
        <v>214</v>
      </c>
    </row>
    <row r="35" spans="2:29" x14ac:dyDescent="0.35">
      <c r="B35" s="15">
        <v>1</v>
      </c>
      <c r="C35" s="15">
        <v>2</v>
      </c>
      <c r="K35" s="11"/>
      <c r="L35" s="80">
        <v>24</v>
      </c>
      <c r="M35" s="79">
        <v>2</v>
      </c>
      <c r="R35" s="160" t="s">
        <v>164</v>
      </c>
      <c r="AC35" s="3" t="s">
        <v>205</v>
      </c>
    </row>
    <row r="36" spans="2:29" x14ac:dyDescent="0.35">
      <c r="B36" s="15">
        <v>1</v>
      </c>
      <c r="C36" s="15">
        <v>2</v>
      </c>
      <c r="K36" s="11"/>
      <c r="L36" s="80">
        <v>25</v>
      </c>
      <c r="M36" s="79">
        <v>5</v>
      </c>
      <c r="R36" s="160" t="s">
        <v>165</v>
      </c>
      <c r="AC36" s="3" t="s">
        <v>206</v>
      </c>
    </row>
    <row r="37" spans="2:29" x14ac:dyDescent="0.35">
      <c r="B37" s="15">
        <v>1</v>
      </c>
      <c r="C37" s="15">
        <v>2</v>
      </c>
      <c r="K37" s="11"/>
      <c r="L37" s="80">
        <v>26</v>
      </c>
      <c r="M37" s="79">
        <v>5</v>
      </c>
      <c r="AC37" s="3" t="s">
        <v>207</v>
      </c>
    </row>
    <row r="38" spans="2:29" x14ac:dyDescent="0.35">
      <c r="B38" s="15">
        <v>1</v>
      </c>
      <c r="C38" s="15">
        <v>2</v>
      </c>
      <c r="K38" s="11"/>
      <c r="L38" s="80">
        <v>28</v>
      </c>
      <c r="M38" s="79">
        <v>1</v>
      </c>
      <c r="AC38" s="3" t="s">
        <v>208</v>
      </c>
    </row>
    <row r="39" spans="2:29" x14ac:dyDescent="0.35">
      <c r="B39" s="15">
        <v>1</v>
      </c>
      <c r="C39" s="15">
        <v>2</v>
      </c>
      <c r="K39" s="11"/>
      <c r="L39" s="80">
        <v>29</v>
      </c>
      <c r="M39" s="79">
        <v>1</v>
      </c>
      <c r="AC39" s="3" t="s">
        <v>209</v>
      </c>
    </row>
    <row r="40" spans="2:29" x14ac:dyDescent="0.35">
      <c r="B40" s="15">
        <v>1</v>
      </c>
      <c r="C40" s="15">
        <v>2</v>
      </c>
      <c r="K40" s="11"/>
      <c r="L40" s="80">
        <v>30</v>
      </c>
      <c r="M40" s="79">
        <v>19</v>
      </c>
      <c r="R40" s="3" t="s">
        <v>217</v>
      </c>
      <c r="AC40" s="3" t="s">
        <v>210</v>
      </c>
    </row>
    <row r="41" spans="2:29" x14ac:dyDescent="0.35">
      <c r="B41" s="15">
        <v>1</v>
      </c>
      <c r="C41" s="15">
        <v>2</v>
      </c>
      <c r="K41" s="11"/>
      <c r="L41" s="80">
        <v>31</v>
      </c>
      <c r="M41" s="79">
        <v>5</v>
      </c>
      <c r="R41" s="3" t="s">
        <v>218</v>
      </c>
    </row>
    <row r="42" spans="2:29" x14ac:dyDescent="0.35">
      <c r="B42" s="15">
        <v>1</v>
      </c>
      <c r="C42" s="15">
        <v>2</v>
      </c>
      <c r="K42" s="11"/>
      <c r="L42" s="80">
        <v>32</v>
      </c>
      <c r="M42" s="79">
        <v>3</v>
      </c>
    </row>
    <row r="43" spans="2:29" x14ac:dyDescent="0.35">
      <c r="B43" s="15">
        <v>1</v>
      </c>
      <c r="C43" s="15">
        <v>2</v>
      </c>
      <c r="K43" s="11"/>
      <c r="L43" s="80">
        <v>33</v>
      </c>
      <c r="M43" s="79">
        <v>2</v>
      </c>
    </row>
    <row r="44" spans="2:29" x14ac:dyDescent="0.35">
      <c r="B44" s="15">
        <v>1</v>
      </c>
      <c r="C44" s="15">
        <v>2</v>
      </c>
      <c r="K44" s="11"/>
      <c r="L44" s="80">
        <v>35</v>
      </c>
      <c r="M44" s="79">
        <v>2</v>
      </c>
    </row>
    <row r="45" spans="2:29" x14ac:dyDescent="0.35">
      <c r="B45" s="15">
        <v>1</v>
      </c>
      <c r="C45" s="15">
        <v>2</v>
      </c>
      <c r="K45" s="11"/>
      <c r="L45" s="80">
        <v>36</v>
      </c>
      <c r="M45" s="79">
        <v>1</v>
      </c>
    </row>
    <row r="46" spans="2:29" x14ac:dyDescent="0.35">
      <c r="B46" s="15">
        <v>1</v>
      </c>
      <c r="C46" s="15">
        <v>2</v>
      </c>
      <c r="K46" s="11"/>
      <c r="L46" s="80">
        <v>38</v>
      </c>
      <c r="M46" s="79">
        <v>1</v>
      </c>
    </row>
    <row r="47" spans="2:29" x14ac:dyDescent="0.35">
      <c r="B47" s="15">
        <v>1</v>
      </c>
      <c r="C47" s="15">
        <v>2</v>
      </c>
      <c r="K47" s="11"/>
      <c r="L47" s="80">
        <v>39</v>
      </c>
      <c r="M47" s="79">
        <v>3</v>
      </c>
    </row>
    <row r="48" spans="2:29" x14ac:dyDescent="0.35">
      <c r="B48" s="15">
        <v>1</v>
      </c>
      <c r="C48" s="15">
        <v>2</v>
      </c>
      <c r="K48" s="11">
        <f>SUM(M32:M48)</f>
        <v>56</v>
      </c>
      <c r="L48" s="80">
        <v>40</v>
      </c>
      <c r="M48" s="79">
        <v>1</v>
      </c>
    </row>
    <row r="49" spans="2:15" x14ac:dyDescent="0.35">
      <c r="B49" s="15">
        <v>1</v>
      </c>
      <c r="C49" s="15">
        <v>2</v>
      </c>
      <c r="K49" s="11"/>
      <c r="L49" s="80">
        <v>42</v>
      </c>
      <c r="M49" s="79">
        <v>1</v>
      </c>
    </row>
    <row r="50" spans="2:15" x14ac:dyDescent="0.35">
      <c r="B50" s="15">
        <v>1</v>
      </c>
      <c r="C50" s="15">
        <v>2</v>
      </c>
      <c r="K50" s="11"/>
      <c r="L50" s="80">
        <v>43</v>
      </c>
      <c r="M50" s="79">
        <v>1</v>
      </c>
    </row>
    <row r="51" spans="2:15" x14ac:dyDescent="0.35">
      <c r="B51" s="15">
        <v>1</v>
      </c>
      <c r="C51" s="15">
        <v>2</v>
      </c>
      <c r="K51" s="11"/>
      <c r="L51" s="80">
        <v>44</v>
      </c>
      <c r="M51" s="79">
        <v>2</v>
      </c>
    </row>
    <row r="52" spans="2:15" x14ac:dyDescent="0.35">
      <c r="B52" s="15">
        <v>1</v>
      </c>
      <c r="C52" s="15">
        <v>2</v>
      </c>
      <c r="K52" s="11"/>
      <c r="L52" s="80">
        <v>45</v>
      </c>
      <c r="M52" s="79">
        <v>2</v>
      </c>
    </row>
    <row r="53" spans="2:15" x14ac:dyDescent="0.35">
      <c r="B53" s="15">
        <v>1</v>
      </c>
      <c r="C53" s="15">
        <v>2</v>
      </c>
      <c r="K53" s="11"/>
      <c r="L53" s="80">
        <v>49</v>
      </c>
      <c r="M53" s="79">
        <v>1</v>
      </c>
    </row>
    <row r="54" spans="2:15" x14ac:dyDescent="0.35">
      <c r="B54" s="15">
        <v>1</v>
      </c>
      <c r="C54" s="15">
        <v>2</v>
      </c>
      <c r="L54" s="80">
        <v>50</v>
      </c>
      <c r="M54" s="79">
        <v>1</v>
      </c>
    </row>
    <row r="55" spans="2:15" x14ac:dyDescent="0.35">
      <c r="B55" s="15">
        <v>1</v>
      </c>
      <c r="C55" s="15">
        <v>3</v>
      </c>
      <c r="K55" s="11"/>
      <c r="L55" s="80">
        <v>58</v>
      </c>
      <c r="M55" s="79">
        <v>1</v>
      </c>
    </row>
    <row r="56" spans="2:15" x14ac:dyDescent="0.35">
      <c r="B56" s="15">
        <v>1</v>
      </c>
      <c r="C56" s="15">
        <v>3</v>
      </c>
      <c r="K56" s="16">
        <f>SUM(M49:M56)</f>
        <v>11</v>
      </c>
      <c r="L56" s="80">
        <v>60</v>
      </c>
      <c r="M56" s="79">
        <v>2</v>
      </c>
      <c r="O56" s="3">
        <v>61</v>
      </c>
    </row>
    <row r="57" spans="2:15" x14ac:dyDescent="0.35">
      <c r="B57" s="15">
        <v>1</v>
      </c>
      <c r="C57" s="15">
        <v>3</v>
      </c>
      <c r="K57" s="11"/>
      <c r="L57" s="80">
        <v>82</v>
      </c>
      <c r="M57" s="79">
        <v>2</v>
      </c>
    </row>
    <row r="58" spans="2:15" x14ac:dyDescent="0.35">
      <c r="B58" s="15">
        <v>1</v>
      </c>
      <c r="C58" s="15">
        <v>3</v>
      </c>
      <c r="K58" s="11"/>
      <c r="L58" s="80">
        <v>85</v>
      </c>
      <c r="M58" s="79">
        <v>3</v>
      </c>
    </row>
    <row r="59" spans="2:15" x14ac:dyDescent="0.35">
      <c r="B59" s="15">
        <v>1</v>
      </c>
      <c r="C59" s="15">
        <v>3</v>
      </c>
      <c r="K59" s="11"/>
      <c r="L59" s="80">
        <v>94</v>
      </c>
      <c r="M59" s="79">
        <v>6</v>
      </c>
    </row>
    <row r="60" spans="2:15" x14ac:dyDescent="0.35">
      <c r="B60" s="15">
        <v>1</v>
      </c>
      <c r="C60" s="15">
        <v>3</v>
      </c>
      <c r="K60" s="16">
        <f>SUM(M57:M60)</f>
        <v>15</v>
      </c>
      <c r="L60" s="80">
        <v>110</v>
      </c>
      <c r="M60" s="79">
        <v>4</v>
      </c>
    </row>
    <row r="61" spans="2:15" x14ac:dyDescent="0.35">
      <c r="B61" s="15">
        <v>1</v>
      </c>
      <c r="C61" s="15">
        <v>3</v>
      </c>
      <c r="K61" s="16">
        <f>SUM(K13:K60)</f>
        <v>320</v>
      </c>
      <c r="L61" s="80" t="s">
        <v>67</v>
      </c>
      <c r="M61" s="79">
        <v>320</v>
      </c>
    </row>
    <row r="62" spans="2:15" x14ac:dyDescent="0.35">
      <c r="B62" s="15">
        <v>1</v>
      </c>
      <c r="C62" s="15">
        <v>3</v>
      </c>
      <c r="K62" s="11"/>
    </row>
    <row r="63" spans="2:15" x14ac:dyDescent="0.35">
      <c r="B63" s="15">
        <v>1</v>
      </c>
      <c r="C63" s="15">
        <v>3</v>
      </c>
    </row>
    <row r="64" spans="2:15" x14ac:dyDescent="0.35">
      <c r="B64" s="15">
        <v>1</v>
      </c>
      <c r="C64" s="15">
        <v>3</v>
      </c>
    </row>
    <row r="65" spans="2:3" x14ac:dyDescent="0.35">
      <c r="B65" s="15">
        <v>1</v>
      </c>
      <c r="C65" s="15">
        <v>3</v>
      </c>
    </row>
    <row r="66" spans="2:3" x14ac:dyDescent="0.35">
      <c r="B66" s="15">
        <v>1</v>
      </c>
      <c r="C66" s="15">
        <v>3</v>
      </c>
    </row>
    <row r="67" spans="2:3" x14ac:dyDescent="0.35">
      <c r="B67" s="15">
        <v>1</v>
      </c>
      <c r="C67" s="15">
        <v>3</v>
      </c>
    </row>
    <row r="68" spans="2:3" x14ac:dyDescent="0.35">
      <c r="B68" s="15">
        <v>1</v>
      </c>
      <c r="C68" s="15">
        <v>3</v>
      </c>
    </row>
    <row r="69" spans="2:3" x14ac:dyDescent="0.35">
      <c r="B69" s="15">
        <v>1</v>
      </c>
      <c r="C69" s="15">
        <v>3</v>
      </c>
    </row>
    <row r="70" spans="2:3" x14ac:dyDescent="0.35">
      <c r="B70" s="15">
        <v>1</v>
      </c>
      <c r="C70" s="15">
        <v>3</v>
      </c>
    </row>
    <row r="71" spans="2:3" x14ac:dyDescent="0.35">
      <c r="B71" s="15">
        <v>1</v>
      </c>
      <c r="C71" s="15">
        <v>3</v>
      </c>
    </row>
    <row r="72" spans="2:3" x14ac:dyDescent="0.35">
      <c r="B72" s="15">
        <v>1</v>
      </c>
      <c r="C72" s="15">
        <v>3</v>
      </c>
    </row>
    <row r="73" spans="2:3" x14ac:dyDescent="0.35">
      <c r="B73" s="15">
        <v>1</v>
      </c>
      <c r="C73" s="15">
        <v>3</v>
      </c>
    </row>
    <row r="74" spans="2:3" x14ac:dyDescent="0.35">
      <c r="B74" s="15">
        <v>1</v>
      </c>
      <c r="C74" s="15">
        <v>3</v>
      </c>
    </row>
    <row r="75" spans="2:3" x14ac:dyDescent="0.35">
      <c r="B75" s="15">
        <v>1</v>
      </c>
      <c r="C75" s="15">
        <v>3</v>
      </c>
    </row>
    <row r="76" spans="2:3" x14ac:dyDescent="0.35">
      <c r="B76" s="15">
        <v>1</v>
      </c>
      <c r="C76" s="15">
        <v>3</v>
      </c>
    </row>
    <row r="77" spans="2:3" x14ac:dyDescent="0.35">
      <c r="B77" s="15">
        <v>1</v>
      </c>
      <c r="C77" s="15">
        <v>4</v>
      </c>
    </row>
    <row r="78" spans="2:3" x14ac:dyDescent="0.35">
      <c r="B78" s="15">
        <v>1</v>
      </c>
      <c r="C78" s="15">
        <v>4</v>
      </c>
    </row>
    <row r="79" spans="2:3" x14ac:dyDescent="0.35">
      <c r="B79" s="15">
        <v>1</v>
      </c>
      <c r="C79" s="15">
        <v>4</v>
      </c>
    </row>
    <row r="80" spans="2:3" x14ac:dyDescent="0.35">
      <c r="B80" s="15">
        <v>1</v>
      </c>
      <c r="C80" s="15">
        <v>4</v>
      </c>
    </row>
    <row r="81" spans="2:3" x14ac:dyDescent="0.35">
      <c r="B81" s="15">
        <v>1</v>
      </c>
      <c r="C81" s="15">
        <v>4</v>
      </c>
    </row>
    <row r="82" spans="2:3" x14ac:dyDescent="0.35">
      <c r="B82" s="15">
        <v>1</v>
      </c>
      <c r="C82" s="15">
        <v>4</v>
      </c>
    </row>
    <row r="83" spans="2:3" x14ac:dyDescent="0.35">
      <c r="B83" s="15">
        <v>1</v>
      </c>
      <c r="C83" s="15">
        <v>4</v>
      </c>
    </row>
    <row r="84" spans="2:3" x14ac:dyDescent="0.35">
      <c r="B84" s="15">
        <v>1</v>
      </c>
      <c r="C84" s="15">
        <v>4</v>
      </c>
    </row>
    <row r="85" spans="2:3" x14ac:dyDescent="0.35">
      <c r="B85" s="15">
        <v>1</v>
      </c>
      <c r="C85" s="15">
        <v>4</v>
      </c>
    </row>
    <row r="86" spans="2:3" x14ac:dyDescent="0.35">
      <c r="B86" s="15">
        <v>1</v>
      </c>
      <c r="C86" s="15">
        <v>4</v>
      </c>
    </row>
    <row r="87" spans="2:3" x14ac:dyDescent="0.35">
      <c r="B87" s="15">
        <v>1</v>
      </c>
      <c r="C87" s="15">
        <v>4</v>
      </c>
    </row>
    <row r="88" spans="2:3" x14ac:dyDescent="0.35">
      <c r="B88" s="15">
        <v>1</v>
      </c>
      <c r="C88" s="15">
        <v>4</v>
      </c>
    </row>
    <row r="89" spans="2:3" x14ac:dyDescent="0.35">
      <c r="B89" s="15">
        <v>1</v>
      </c>
      <c r="C89" s="15">
        <v>4</v>
      </c>
    </row>
    <row r="90" spans="2:3" x14ac:dyDescent="0.35">
      <c r="B90" s="15">
        <v>1</v>
      </c>
      <c r="C90" s="15">
        <v>4</v>
      </c>
    </row>
    <row r="91" spans="2:3" x14ac:dyDescent="0.35">
      <c r="B91" s="15">
        <v>1</v>
      </c>
      <c r="C91" s="15">
        <v>4</v>
      </c>
    </row>
    <row r="92" spans="2:3" x14ac:dyDescent="0.35">
      <c r="B92" s="15">
        <v>1</v>
      </c>
      <c r="C92" s="15">
        <v>4</v>
      </c>
    </row>
    <row r="93" spans="2:3" x14ac:dyDescent="0.35">
      <c r="B93" s="15">
        <v>1</v>
      </c>
      <c r="C93" s="15">
        <v>4</v>
      </c>
    </row>
    <row r="94" spans="2:3" x14ac:dyDescent="0.35">
      <c r="B94" s="15">
        <v>1</v>
      </c>
      <c r="C94" s="15">
        <v>4</v>
      </c>
    </row>
    <row r="95" spans="2:3" x14ac:dyDescent="0.35">
      <c r="B95" s="15">
        <v>1</v>
      </c>
      <c r="C95" s="15">
        <v>4</v>
      </c>
    </row>
    <row r="96" spans="2:3" x14ac:dyDescent="0.35">
      <c r="B96" s="15">
        <v>1</v>
      </c>
      <c r="C96" s="15">
        <v>4</v>
      </c>
    </row>
    <row r="97" spans="2:3" x14ac:dyDescent="0.35">
      <c r="B97" s="15">
        <v>1</v>
      </c>
      <c r="C97" s="15">
        <v>4</v>
      </c>
    </row>
    <row r="98" spans="2:3" x14ac:dyDescent="0.35">
      <c r="B98" s="15">
        <v>1</v>
      </c>
      <c r="C98" s="15">
        <v>4</v>
      </c>
    </row>
    <row r="99" spans="2:3" x14ac:dyDescent="0.35">
      <c r="B99" s="15">
        <v>1</v>
      </c>
      <c r="C99" s="15">
        <v>4</v>
      </c>
    </row>
    <row r="100" spans="2:3" x14ac:dyDescent="0.35">
      <c r="B100" s="15">
        <v>1</v>
      </c>
      <c r="C100" s="15">
        <v>4</v>
      </c>
    </row>
    <row r="101" spans="2:3" x14ac:dyDescent="0.35">
      <c r="B101" s="15">
        <v>1</v>
      </c>
      <c r="C101" s="15">
        <v>4</v>
      </c>
    </row>
    <row r="102" spans="2:3" x14ac:dyDescent="0.35">
      <c r="B102" s="15">
        <v>1</v>
      </c>
      <c r="C102" s="15">
        <v>4</v>
      </c>
    </row>
    <row r="103" spans="2:3" x14ac:dyDescent="0.35">
      <c r="B103" s="15">
        <v>1</v>
      </c>
      <c r="C103" s="15">
        <v>4</v>
      </c>
    </row>
    <row r="104" spans="2:3" x14ac:dyDescent="0.35">
      <c r="B104" s="15">
        <v>1</v>
      </c>
      <c r="C104" s="15">
        <v>4</v>
      </c>
    </row>
    <row r="105" spans="2:3" x14ac:dyDescent="0.35">
      <c r="B105" s="15">
        <v>1</v>
      </c>
      <c r="C105" s="15">
        <v>4</v>
      </c>
    </row>
    <row r="106" spans="2:3" x14ac:dyDescent="0.35">
      <c r="B106" s="15">
        <v>1</v>
      </c>
      <c r="C106" s="15">
        <v>5</v>
      </c>
    </row>
    <row r="107" spans="2:3" x14ac:dyDescent="0.35">
      <c r="B107" s="15">
        <v>1</v>
      </c>
      <c r="C107" s="15">
        <v>5</v>
      </c>
    </row>
    <row r="108" spans="2:3" x14ac:dyDescent="0.35">
      <c r="B108" s="15">
        <v>1</v>
      </c>
      <c r="C108" s="15">
        <v>5</v>
      </c>
    </row>
    <row r="109" spans="2:3" x14ac:dyDescent="0.35">
      <c r="B109" s="15">
        <v>1</v>
      </c>
      <c r="C109" s="15">
        <v>5</v>
      </c>
    </row>
    <row r="110" spans="2:3" x14ac:dyDescent="0.35">
      <c r="B110" s="15">
        <v>1</v>
      </c>
      <c r="C110" s="15">
        <v>5</v>
      </c>
    </row>
    <row r="111" spans="2:3" x14ac:dyDescent="0.35">
      <c r="B111" s="15">
        <v>1</v>
      </c>
      <c r="C111" s="15">
        <v>5</v>
      </c>
    </row>
    <row r="112" spans="2:3" x14ac:dyDescent="0.35">
      <c r="B112" s="15">
        <v>1</v>
      </c>
      <c r="C112" s="15">
        <v>5</v>
      </c>
    </row>
    <row r="113" spans="2:3" x14ac:dyDescent="0.35">
      <c r="B113" s="15">
        <v>1</v>
      </c>
      <c r="C113" s="15">
        <v>5</v>
      </c>
    </row>
    <row r="114" spans="2:3" x14ac:dyDescent="0.35">
      <c r="B114" s="15">
        <v>1</v>
      </c>
      <c r="C114" s="15">
        <v>5</v>
      </c>
    </row>
    <row r="115" spans="2:3" x14ac:dyDescent="0.35">
      <c r="B115" s="15">
        <v>1</v>
      </c>
      <c r="C115" s="15">
        <v>5</v>
      </c>
    </row>
    <row r="116" spans="2:3" x14ac:dyDescent="0.35">
      <c r="B116" s="15">
        <v>1</v>
      </c>
      <c r="C116" s="15">
        <v>5</v>
      </c>
    </row>
    <row r="117" spans="2:3" x14ac:dyDescent="0.35">
      <c r="B117" s="15">
        <v>1</v>
      </c>
      <c r="C117" s="15">
        <v>5</v>
      </c>
    </row>
    <row r="118" spans="2:3" x14ac:dyDescent="0.35">
      <c r="B118" s="15">
        <v>1</v>
      </c>
      <c r="C118" s="15">
        <v>5</v>
      </c>
    </row>
    <row r="119" spans="2:3" x14ac:dyDescent="0.35">
      <c r="B119" s="15">
        <v>1</v>
      </c>
      <c r="C119" s="15">
        <v>5</v>
      </c>
    </row>
    <row r="120" spans="2:3" x14ac:dyDescent="0.35">
      <c r="B120" s="15">
        <v>1</v>
      </c>
      <c r="C120" s="15">
        <v>5</v>
      </c>
    </row>
    <row r="121" spans="2:3" x14ac:dyDescent="0.35">
      <c r="B121" s="15">
        <v>1</v>
      </c>
      <c r="C121" s="15">
        <v>5</v>
      </c>
    </row>
    <row r="122" spans="2:3" x14ac:dyDescent="0.35">
      <c r="B122" s="15">
        <v>1</v>
      </c>
      <c r="C122" s="15">
        <v>5</v>
      </c>
    </row>
    <row r="123" spans="2:3" x14ac:dyDescent="0.35">
      <c r="B123" s="15">
        <v>1</v>
      </c>
      <c r="C123" s="15">
        <v>5</v>
      </c>
    </row>
    <row r="124" spans="2:3" x14ac:dyDescent="0.35">
      <c r="B124" s="15">
        <v>1</v>
      </c>
      <c r="C124" s="15">
        <v>5</v>
      </c>
    </row>
    <row r="125" spans="2:3" x14ac:dyDescent="0.35">
      <c r="B125" s="15">
        <v>1</v>
      </c>
      <c r="C125" s="15">
        <v>6</v>
      </c>
    </row>
    <row r="126" spans="2:3" x14ac:dyDescent="0.35">
      <c r="B126" s="15">
        <v>1</v>
      </c>
      <c r="C126" s="15">
        <v>6</v>
      </c>
    </row>
    <row r="127" spans="2:3" x14ac:dyDescent="0.35">
      <c r="B127" s="15">
        <v>1</v>
      </c>
      <c r="C127" s="15">
        <v>6</v>
      </c>
    </row>
    <row r="128" spans="2:3" x14ac:dyDescent="0.35">
      <c r="B128" s="15">
        <v>1</v>
      </c>
      <c r="C128" s="15">
        <v>6</v>
      </c>
    </row>
    <row r="129" spans="2:3" x14ac:dyDescent="0.35">
      <c r="B129" s="15">
        <v>1</v>
      </c>
      <c r="C129" s="15">
        <v>6</v>
      </c>
    </row>
    <row r="130" spans="2:3" x14ac:dyDescent="0.35">
      <c r="B130" s="15">
        <v>1</v>
      </c>
      <c r="C130" s="15">
        <v>6</v>
      </c>
    </row>
    <row r="131" spans="2:3" x14ac:dyDescent="0.35">
      <c r="B131" s="15">
        <v>1</v>
      </c>
      <c r="C131" s="15">
        <v>6</v>
      </c>
    </row>
    <row r="132" spans="2:3" x14ac:dyDescent="0.35">
      <c r="B132" s="15">
        <v>1</v>
      </c>
      <c r="C132" s="15">
        <v>6</v>
      </c>
    </row>
    <row r="133" spans="2:3" x14ac:dyDescent="0.35">
      <c r="B133" s="15">
        <v>1</v>
      </c>
      <c r="C133" s="15">
        <v>6</v>
      </c>
    </row>
    <row r="134" spans="2:3" x14ac:dyDescent="0.35">
      <c r="B134" s="15">
        <v>1</v>
      </c>
      <c r="C134" s="15">
        <v>6</v>
      </c>
    </row>
    <row r="135" spans="2:3" x14ac:dyDescent="0.35">
      <c r="B135" s="15">
        <v>1</v>
      </c>
      <c r="C135" s="15">
        <v>6</v>
      </c>
    </row>
    <row r="136" spans="2:3" x14ac:dyDescent="0.35">
      <c r="B136" s="15">
        <v>1</v>
      </c>
      <c r="C136" s="15">
        <v>6</v>
      </c>
    </row>
    <row r="137" spans="2:3" x14ac:dyDescent="0.35">
      <c r="B137" s="15">
        <v>1</v>
      </c>
      <c r="C137" s="15">
        <v>6</v>
      </c>
    </row>
    <row r="138" spans="2:3" x14ac:dyDescent="0.35">
      <c r="B138" s="15">
        <v>1</v>
      </c>
      <c r="C138" s="15">
        <v>6</v>
      </c>
    </row>
    <row r="139" spans="2:3" x14ac:dyDescent="0.35">
      <c r="B139" s="15">
        <v>1</v>
      </c>
      <c r="C139" s="15">
        <v>6</v>
      </c>
    </row>
    <row r="140" spans="2:3" x14ac:dyDescent="0.35">
      <c r="B140" s="15">
        <v>1</v>
      </c>
      <c r="C140" s="15">
        <v>6</v>
      </c>
    </row>
    <row r="141" spans="2:3" x14ac:dyDescent="0.35">
      <c r="B141" s="15">
        <v>1</v>
      </c>
      <c r="C141" s="15">
        <v>6</v>
      </c>
    </row>
    <row r="142" spans="2:3" x14ac:dyDescent="0.35">
      <c r="B142" s="15">
        <v>1</v>
      </c>
      <c r="C142" s="15">
        <v>6</v>
      </c>
    </row>
    <row r="143" spans="2:3" x14ac:dyDescent="0.35">
      <c r="B143" s="15">
        <v>1</v>
      </c>
      <c r="C143" s="15">
        <v>6</v>
      </c>
    </row>
    <row r="144" spans="2:3" x14ac:dyDescent="0.35">
      <c r="B144" s="15">
        <v>2</v>
      </c>
      <c r="C144" s="15">
        <v>6</v>
      </c>
    </row>
    <row r="145" spans="2:3" x14ac:dyDescent="0.35">
      <c r="B145" s="15">
        <v>1</v>
      </c>
      <c r="C145" s="15">
        <v>7</v>
      </c>
    </row>
    <row r="146" spans="2:3" x14ac:dyDescent="0.35">
      <c r="B146" s="15">
        <v>1</v>
      </c>
      <c r="C146" s="15">
        <v>7</v>
      </c>
    </row>
    <row r="147" spans="2:3" x14ac:dyDescent="0.35">
      <c r="B147" s="15">
        <v>1</v>
      </c>
      <c r="C147" s="15">
        <v>7</v>
      </c>
    </row>
    <row r="148" spans="2:3" x14ac:dyDescent="0.35">
      <c r="B148" s="15">
        <v>1</v>
      </c>
      <c r="C148" s="15">
        <v>7</v>
      </c>
    </row>
    <row r="149" spans="2:3" x14ac:dyDescent="0.35">
      <c r="B149" s="15">
        <v>1</v>
      </c>
      <c r="C149" s="15">
        <v>7</v>
      </c>
    </row>
    <row r="150" spans="2:3" x14ac:dyDescent="0.35">
      <c r="B150" s="15">
        <v>1</v>
      </c>
      <c r="C150" s="15">
        <v>7</v>
      </c>
    </row>
    <row r="151" spans="2:3" x14ac:dyDescent="0.35">
      <c r="B151" s="15">
        <v>1</v>
      </c>
      <c r="C151" s="15">
        <v>7</v>
      </c>
    </row>
    <row r="152" spans="2:3" x14ac:dyDescent="0.35">
      <c r="B152" s="15">
        <v>1</v>
      </c>
      <c r="C152" s="15">
        <v>7</v>
      </c>
    </row>
    <row r="153" spans="2:3" x14ac:dyDescent="0.35">
      <c r="B153" s="15">
        <v>1</v>
      </c>
      <c r="C153" s="15">
        <v>7</v>
      </c>
    </row>
    <row r="154" spans="2:3" x14ac:dyDescent="0.35">
      <c r="B154" s="15">
        <v>1</v>
      </c>
      <c r="C154" s="15">
        <v>7</v>
      </c>
    </row>
    <row r="155" spans="2:3" x14ac:dyDescent="0.35">
      <c r="B155" s="15">
        <v>1</v>
      </c>
      <c r="C155" s="15">
        <v>7</v>
      </c>
    </row>
    <row r="156" spans="2:3" x14ac:dyDescent="0.35">
      <c r="B156" s="15">
        <v>1</v>
      </c>
      <c r="C156" s="15">
        <v>7</v>
      </c>
    </row>
    <row r="157" spans="2:3" x14ac:dyDescent="0.35">
      <c r="B157" s="15">
        <v>1</v>
      </c>
      <c r="C157" s="15">
        <v>7</v>
      </c>
    </row>
    <row r="158" spans="2:3" x14ac:dyDescent="0.35">
      <c r="B158" s="15">
        <v>1</v>
      </c>
      <c r="C158" s="15">
        <v>7</v>
      </c>
    </row>
    <row r="159" spans="2:3" x14ac:dyDescent="0.35">
      <c r="B159" s="15">
        <v>1</v>
      </c>
      <c r="C159" s="15">
        <v>7</v>
      </c>
    </row>
    <row r="160" spans="2:3" x14ac:dyDescent="0.35">
      <c r="B160" s="15">
        <v>1</v>
      </c>
      <c r="C160" s="15">
        <v>8</v>
      </c>
    </row>
    <row r="161" spans="2:3" x14ac:dyDescent="0.35">
      <c r="B161" s="15">
        <v>1</v>
      </c>
      <c r="C161" s="15">
        <v>8</v>
      </c>
    </row>
    <row r="162" spans="2:3" x14ac:dyDescent="0.35">
      <c r="B162" s="15">
        <v>1</v>
      </c>
      <c r="C162" s="15">
        <v>8</v>
      </c>
    </row>
    <row r="163" spans="2:3" x14ac:dyDescent="0.35">
      <c r="B163" s="15">
        <v>1</v>
      </c>
      <c r="C163" s="15">
        <v>8</v>
      </c>
    </row>
    <row r="164" spans="2:3" x14ac:dyDescent="0.35">
      <c r="B164" s="15">
        <v>1</v>
      </c>
      <c r="C164" s="15">
        <v>8</v>
      </c>
    </row>
    <row r="165" spans="2:3" x14ac:dyDescent="0.35">
      <c r="B165" s="15">
        <v>1</v>
      </c>
      <c r="C165" s="15">
        <v>8</v>
      </c>
    </row>
    <row r="166" spans="2:3" x14ac:dyDescent="0.35">
      <c r="B166" s="15">
        <v>1</v>
      </c>
      <c r="C166" s="15">
        <v>8</v>
      </c>
    </row>
    <row r="167" spans="2:3" x14ac:dyDescent="0.35">
      <c r="B167" s="15">
        <v>1</v>
      </c>
      <c r="C167" s="15">
        <v>8</v>
      </c>
    </row>
    <row r="168" spans="2:3" x14ac:dyDescent="0.35">
      <c r="B168" s="15">
        <v>1</v>
      </c>
      <c r="C168" s="15">
        <v>8</v>
      </c>
    </row>
    <row r="169" spans="2:3" x14ac:dyDescent="0.35">
      <c r="B169" s="15">
        <v>1</v>
      </c>
      <c r="C169" s="15">
        <v>8</v>
      </c>
    </row>
    <row r="170" spans="2:3" x14ac:dyDescent="0.35">
      <c r="B170" s="15">
        <v>1</v>
      </c>
      <c r="C170" s="15">
        <v>8</v>
      </c>
    </row>
    <row r="171" spans="2:3" x14ac:dyDescent="0.35">
      <c r="B171" s="15">
        <v>1</v>
      </c>
      <c r="C171" s="15">
        <v>8</v>
      </c>
    </row>
    <row r="172" spans="2:3" x14ac:dyDescent="0.35">
      <c r="B172" s="15">
        <v>1</v>
      </c>
      <c r="C172" s="15">
        <v>8</v>
      </c>
    </row>
    <row r="173" spans="2:3" x14ac:dyDescent="0.35">
      <c r="B173" s="15">
        <v>1</v>
      </c>
      <c r="C173" s="15">
        <v>8</v>
      </c>
    </row>
    <row r="174" spans="2:3" x14ac:dyDescent="0.35">
      <c r="B174" s="15">
        <v>1</v>
      </c>
      <c r="C174" s="15">
        <v>8</v>
      </c>
    </row>
    <row r="175" spans="2:3" x14ac:dyDescent="0.35">
      <c r="B175" s="15">
        <v>1</v>
      </c>
      <c r="C175" s="15">
        <v>9</v>
      </c>
    </row>
    <row r="176" spans="2:3" x14ac:dyDescent="0.35">
      <c r="B176" s="15">
        <v>1</v>
      </c>
      <c r="C176" s="15">
        <v>9</v>
      </c>
    </row>
    <row r="177" spans="2:3" x14ac:dyDescent="0.35">
      <c r="B177" s="15">
        <v>1</v>
      </c>
      <c r="C177" s="15">
        <v>9</v>
      </c>
    </row>
    <row r="178" spans="2:3" x14ac:dyDescent="0.35">
      <c r="B178" s="15">
        <v>1</v>
      </c>
      <c r="C178" s="15">
        <v>9</v>
      </c>
    </row>
    <row r="179" spans="2:3" x14ac:dyDescent="0.35">
      <c r="B179" s="15">
        <v>1</v>
      </c>
      <c r="C179" s="15">
        <v>9</v>
      </c>
    </row>
    <row r="180" spans="2:3" x14ac:dyDescent="0.35">
      <c r="B180" s="15">
        <v>1</v>
      </c>
      <c r="C180" s="15">
        <v>9</v>
      </c>
    </row>
    <row r="181" spans="2:3" x14ac:dyDescent="0.35">
      <c r="B181" s="15">
        <v>1</v>
      </c>
      <c r="C181" s="15">
        <v>9</v>
      </c>
    </row>
    <row r="182" spans="2:3" x14ac:dyDescent="0.35">
      <c r="B182" s="15">
        <v>1</v>
      </c>
      <c r="C182" s="15">
        <v>9</v>
      </c>
    </row>
    <row r="183" spans="2:3" x14ac:dyDescent="0.35">
      <c r="B183" s="15">
        <v>1</v>
      </c>
      <c r="C183" s="15">
        <v>9</v>
      </c>
    </row>
    <row r="184" spans="2:3" x14ac:dyDescent="0.35">
      <c r="B184" s="15">
        <v>1</v>
      </c>
      <c r="C184" s="15">
        <v>10</v>
      </c>
    </row>
    <row r="185" spans="2:3" x14ac:dyDescent="0.35">
      <c r="B185" s="15">
        <v>1</v>
      </c>
      <c r="C185" s="15">
        <v>10</v>
      </c>
    </row>
    <row r="186" spans="2:3" x14ac:dyDescent="0.35">
      <c r="B186" s="15">
        <v>1</v>
      </c>
      <c r="C186" s="15">
        <v>10</v>
      </c>
    </row>
    <row r="187" spans="2:3" x14ac:dyDescent="0.35">
      <c r="B187" s="15">
        <v>1</v>
      </c>
      <c r="C187" s="15">
        <v>10</v>
      </c>
    </row>
    <row r="188" spans="2:3" x14ac:dyDescent="0.35">
      <c r="B188" s="15">
        <v>1</v>
      </c>
      <c r="C188" s="15">
        <v>10</v>
      </c>
    </row>
    <row r="189" spans="2:3" x14ac:dyDescent="0.35">
      <c r="B189" s="15">
        <v>1</v>
      </c>
      <c r="C189" s="15">
        <v>10</v>
      </c>
    </row>
    <row r="190" spans="2:3" x14ac:dyDescent="0.35">
      <c r="B190" s="15">
        <v>1</v>
      </c>
      <c r="C190" s="15">
        <v>10</v>
      </c>
    </row>
    <row r="191" spans="2:3" x14ac:dyDescent="0.35">
      <c r="B191" s="15">
        <v>1</v>
      </c>
      <c r="C191" s="15">
        <v>10</v>
      </c>
    </row>
    <row r="192" spans="2:3" x14ac:dyDescent="0.35">
      <c r="B192" s="15">
        <v>1</v>
      </c>
      <c r="C192" s="15">
        <v>10</v>
      </c>
    </row>
    <row r="193" spans="2:3" x14ac:dyDescent="0.35">
      <c r="B193" s="15">
        <v>1</v>
      </c>
      <c r="C193" s="15">
        <v>10</v>
      </c>
    </row>
    <row r="194" spans="2:3" x14ac:dyDescent="0.35">
      <c r="B194" s="15">
        <v>1</v>
      </c>
      <c r="C194" s="15">
        <v>10</v>
      </c>
    </row>
    <row r="195" spans="2:3" x14ac:dyDescent="0.35">
      <c r="B195" s="15">
        <v>1</v>
      </c>
      <c r="C195" s="15">
        <v>10</v>
      </c>
    </row>
    <row r="196" spans="2:3" x14ac:dyDescent="0.35">
      <c r="B196" s="15">
        <v>1</v>
      </c>
      <c r="C196" s="15">
        <v>10</v>
      </c>
    </row>
    <row r="197" spans="2:3" x14ac:dyDescent="0.35">
      <c r="B197" s="15">
        <v>1</v>
      </c>
      <c r="C197" s="15">
        <v>10</v>
      </c>
    </row>
    <row r="198" spans="2:3" x14ac:dyDescent="0.35">
      <c r="B198" s="15">
        <v>1</v>
      </c>
      <c r="C198" s="15">
        <v>11</v>
      </c>
    </row>
    <row r="199" spans="2:3" x14ac:dyDescent="0.35">
      <c r="B199" s="15">
        <v>1</v>
      </c>
      <c r="C199" s="15">
        <v>11</v>
      </c>
    </row>
    <row r="200" spans="2:3" x14ac:dyDescent="0.35">
      <c r="B200" s="15">
        <v>1</v>
      </c>
      <c r="C200" s="15">
        <v>11</v>
      </c>
    </row>
    <row r="201" spans="2:3" x14ac:dyDescent="0.35">
      <c r="B201" s="15">
        <v>1</v>
      </c>
      <c r="C201" s="15">
        <v>12</v>
      </c>
    </row>
    <row r="202" spans="2:3" x14ac:dyDescent="0.35">
      <c r="B202" s="15">
        <v>1</v>
      </c>
      <c r="C202" s="15">
        <v>12</v>
      </c>
    </row>
    <row r="203" spans="2:3" x14ac:dyDescent="0.35">
      <c r="B203" s="15">
        <v>1</v>
      </c>
      <c r="C203" s="15">
        <v>12</v>
      </c>
    </row>
    <row r="204" spans="2:3" x14ac:dyDescent="0.35">
      <c r="B204" s="15">
        <v>1</v>
      </c>
      <c r="C204" s="15">
        <v>12</v>
      </c>
    </row>
    <row r="205" spans="2:3" x14ac:dyDescent="0.35">
      <c r="B205" s="15">
        <v>1</v>
      </c>
      <c r="C205" s="15">
        <v>12</v>
      </c>
    </row>
    <row r="206" spans="2:3" x14ac:dyDescent="0.35">
      <c r="B206" s="15">
        <v>1</v>
      </c>
      <c r="C206" s="15">
        <v>12</v>
      </c>
    </row>
    <row r="207" spans="2:3" x14ac:dyDescent="0.35">
      <c r="B207" s="15">
        <v>1</v>
      </c>
      <c r="C207" s="15">
        <v>12</v>
      </c>
    </row>
    <row r="208" spans="2:3" x14ac:dyDescent="0.35">
      <c r="B208" s="15">
        <v>1</v>
      </c>
      <c r="C208" s="15">
        <v>12</v>
      </c>
    </row>
    <row r="209" spans="2:3" x14ac:dyDescent="0.35">
      <c r="B209" s="15">
        <v>1</v>
      </c>
      <c r="C209" s="15">
        <v>12</v>
      </c>
    </row>
    <row r="210" spans="2:3" x14ac:dyDescent="0.35">
      <c r="B210" s="15">
        <v>1</v>
      </c>
      <c r="C210" s="15">
        <v>12</v>
      </c>
    </row>
    <row r="211" spans="2:3" x14ac:dyDescent="0.35">
      <c r="B211" s="15">
        <v>1</v>
      </c>
      <c r="C211" s="15">
        <v>12</v>
      </c>
    </row>
    <row r="212" spans="2:3" x14ac:dyDescent="0.35">
      <c r="B212" s="15">
        <v>1</v>
      </c>
      <c r="C212" s="15">
        <v>12</v>
      </c>
    </row>
    <row r="213" spans="2:3" x14ac:dyDescent="0.35">
      <c r="B213" s="15">
        <v>1</v>
      </c>
      <c r="C213" s="15">
        <v>12</v>
      </c>
    </row>
    <row r="214" spans="2:3" x14ac:dyDescent="0.35">
      <c r="B214" s="15">
        <v>1</v>
      </c>
      <c r="C214" s="15">
        <v>12</v>
      </c>
    </row>
    <row r="215" spans="2:3" x14ac:dyDescent="0.35">
      <c r="B215" s="15">
        <v>1</v>
      </c>
      <c r="C215" s="15">
        <v>13</v>
      </c>
    </row>
    <row r="216" spans="2:3" x14ac:dyDescent="0.35">
      <c r="B216" s="15">
        <v>1</v>
      </c>
      <c r="C216" s="15">
        <v>13</v>
      </c>
    </row>
    <row r="217" spans="2:3" x14ac:dyDescent="0.35">
      <c r="B217" s="15">
        <v>1</v>
      </c>
      <c r="C217" s="15">
        <v>13</v>
      </c>
    </row>
    <row r="218" spans="2:3" x14ac:dyDescent="0.35">
      <c r="B218" s="15">
        <v>1</v>
      </c>
      <c r="C218" s="15">
        <v>13</v>
      </c>
    </row>
    <row r="219" spans="2:3" x14ac:dyDescent="0.35">
      <c r="B219" s="15">
        <v>1</v>
      </c>
      <c r="C219" s="15">
        <v>13</v>
      </c>
    </row>
    <row r="220" spans="2:3" x14ac:dyDescent="0.35">
      <c r="B220" s="15">
        <v>1</v>
      </c>
      <c r="C220" s="15">
        <v>13</v>
      </c>
    </row>
    <row r="221" spans="2:3" x14ac:dyDescent="0.35">
      <c r="B221" s="15">
        <v>1</v>
      </c>
      <c r="C221" s="15">
        <v>13</v>
      </c>
    </row>
    <row r="222" spans="2:3" x14ac:dyDescent="0.35">
      <c r="B222" s="15">
        <v>1</v>
      </c>
      <c r="C222" s="15">
        <v>13</v>
      </c>
    </row>
    <row r="223" spans="2:3" x14ac:dyDescent="0.35">
      <c r="B223" s="15">
        <v>1</v>
      </c>
      <c r="C223" s="15">
        <v>13</v>
      </c>
    </row>
    <row r="224" spans="2:3" x14ac:dyDescent="0.35">
      <c r="B224" s="15">
        <v>1</v>
      </c>
      <c r="C224" s="15">
        <v>14</v>
      </c>
    </row>
    <row r="225" spans="2:3" x14ac:dyDescent="0.35">
      <c r="B225" s="15">
        <v>1</v>
      </c>
      <c r="C225" s="15">
        <v>14</v>
      </c>
    </row>
    <row r="226" spans="2:3" x14ac:dyDescent="0.35">
      <c r="B226" s="15">
        <v>1</v>
      </c>
      <c r="C226" s="15">
        <v>15</v>
      </c>
    </row>
    <row r="227" spans="2:3" x14ac:dyDescent="0.35">
      <c r="B227" s="15">
        <v>1</v>
      </c>
      <c r="C227" s="15">
        <v>15</v>
      </c>
    </row>
    <row r="228" spans="2:3" x14ac:dyDescent="0.35">
      <c r="B228" s="15">
        <v>1</v>
      </c>
      <c r="C228" s="15">
        <v>15</v>
      </c>
    </row>
    <row r="229" spans="2:3" x14ac:dyDescent="0.35">
      <c r="B229" s="15">
        <v>1</v>
      </c>
      <c r="C229" s="15">
        <v>15</v>
      </c>
    </row>
    <row r="230" spans="2:3" x14ac:dyDescent="0.35">
      <c r="B230" s="15">
        <v>1</v>
      </c>
      <c r="C230" s="15">
        <v>15</v>
      </c>
    </row>
    <row r="231" spans="2:3" x14ac:dyDescent="0.35">
      <c r="B231" s="15">
        <v>1</v>
      </c>
      <c r="C231" s="15">
        <v>15</v>
      </c>
    </row>
    <row r="232" spans="2:3" x14ac:dyDescent="0.35">
      <c r="B232" s="15">
        <v>1</v>
      </c>
      <c r="C232" s="15">
        <v>16</v>
      </c>
    </row>
    <row r="233" spans="2:3" x14ac:dyDescent="0.35">
      <c r="B233" s="15">
        <v>1</v>
      </c>
      <c r="C233" s="15">
        <v>16</v>
      </c>
    </row>
    <row r="234" spans="2:3" x14ac:dyDescent="0.35">
      <c r="B234" s="15">
        <v>1</v>
      </c>
      <c r="C234" s="15">
        <v>16</v>
      </c>
    </row>
    <row r="235" spans="2:3" x14ac:dyDescent="0.35">
      <c r="B235" s="15">
        <v>1</v>
      </c>
      <c r="C235" s="15">
        <v>18</v>
      </c>
    </row>
    <row r="236" spans="2:3" x14ac:dyDescent="0.35">
      <c r="B236" s="15">
        <v>1</v>
      </c>
      <c r="C236" s="15">
        <v>18</v>
      </c>
    </row>
    <row r="237" spans="2:3" x14ac:dyDescent="0.35">
      <c r="B237" s="15">
        <v>1</v>
      </c>
      <c r="C237" s="15">
        <v>18</v>
      </c>
    </row>
    <row r="238" spans="2:3" x14ac:dyDescent="0.35">
      <c r="B238" s="15">
        <v>1</v>
      </c>
      <c r="C238" s="15">
        <v>19</v>
      </c>
    </row>
    <row r="239" spans="2:3" x14ac:dyDescent="0.35">
      <c r="B239" s="15">
        <v>1</v>
      </c>
      <c r="C239" s="15">
        <v>19</v>
      </c>
    </row>
    <row r="240" spans="2:3" x14ac:dyDescent="0.35">
      <c r="B240" s="15">
        <v>1</v>
      </c>
      <c r="C240" s="15">
        <v>20</v>
      </c>
    </row>
    <row r="241" spans="2:3" x14ac:dyDescent="0.35">
      <c r="B241" s="15">
        <v>1</v>
      </c>
      <c r="C241" s="15">
        <v>20</v>
      </c>
    </row>
    <row r="242" spans="2:3" x14ac:dyDescent="0.35">
      <c r="B242" s="15">
        <v>1</v>
      </c>
      <c r="C242" s="15">
        <v>20</v>
      </c>
    </row>
    <row r="243" spans="2:3" x14ac:dyDescent="0.35">
      <c r="B243" s="15">
        <v>1</v>
      </c>
      <c r="C243" s="15">
        <v>20</v>
      </c>
    </row>
    <row r="244" spans="2:3" x14ac:dyDescent="0.35">
      <c r="B244" s="15">
        <v>1</v>
      </c>
      <c r="C244" s="15">
        <v>20</v>
      </c>
    </row>
    <row r="245" spans="2:3" x14ac:dyDescent="0.35">
      <c r="B245" s="15">
        <v>1</v>
      </c>
      <c r="C245" s="15">
        <v>20</v>
      </c>
    </row>
    <row r="246" spans="2:3" x14ac:dyDescent="0.35">
      <c r="B246" s="15">
        <v>1</v>
      </c>
      <c r="C246" s="15">
        <v>20</v>
      </c>
    </row>
    <row r="247" spans="2:3" x14ac:dyDescent="0.35">
      <c r="B247" s="15">
        <v>1</v>
      </c>
      <c r="C247" s="15">
        <v>20</v>
      </c>
    </row>
    <row r="248" spans="2:3" x14ac:dyDescent="0.35">
      <c r="B248" s="15">
        <v>1</v>
      </c>
      <c r="C248" s="15">
        <v>20</v>
      </c>
    </row>
    <row r="249" spans="2:3" x14ac:dyDescent="0.35">
      <c r="B249" s="15">
        <v>1</v>
      </c>
      <c r="C249" s="15">
        <v>20</v>
      </c>
    </row>
    <row r="250" spans="2:3" x14ac:dyDescent="0.35">
      <c r="B250" s="15">
        <v>1</v>
      </c>
      <c r="C250" s="15">
        <v>21</v>
      </c>
    </row>
    <row r="251" spans="2:3" x14ac:dyDescent="0.35">
      <c r="B251" s="15">
        <v>1</v>
      </c>
      <c r="C251" s="15">
        <v>22</v>
      </c>
    </row>
    <row r="252" spans="2:3" x14ac:dyDescent="0.35">
      <c r="B252" s="15">
        <v>1</v>
      </c>
      <c r="C252" s="15">
        <v>22</v>
      </c>
    </row>
    <row r="253" spans="2:3" x14ac:dyDescent="0.35">
      <c r="B253" s="15">
        <v>1</v>
      </c>
      <c r="C253" s="15">
        <v>23</v>
      </c>
    </row>
    <row r="254" spans="2:3" x14ac:dyDescent="0.35">
      <c r="B254" s="15">
        <v>1</v>
      </c>
      <c r="C254" s="15">
        <v>23</v>
      </c>
    </row>
    <row r="255" spans="2:3" x14ac:dyDescent="0.35">
      <c r="B255" s="15">
        <v>1</v>
      </c>
      <c r="C255" s="15">
        <v>24</v>
      </c>
    </row>
    <row r="256" spans="2:3" x14ac:dyDescent="0.35">
      <c r="B256" s="15">
        <v>1</v>
      </c>
      <c r="C256" s="15">
        <v>24</v>
      </c>
    </row>
    <row r="257" spans="2:3" x14ac:dyDescent="0.35">
      <c r="B257" s="15">
        <v>1</v>
      </c>
      <c r="C257" s="15">
        <v>25</v>
      </c>
    </row>
    <row r="258" spans="2:3" x14ac:dyDescent="0.35">
      <c r="B258" s="15">
        <v>1</v>
      </c>
      <c r="C258" s="15">
        <v>25</v>
      </c>
    </row>
    <row r="259" spans="2:3" x14ac:dyDescent="0.35">
      <c r="B259" s="15">
        <v>1</v>
      </c>
      <c r="C259" s="15">
        <v>25</v>
      </c>
    </row>
    <row r="260" spans="2:3" x14ac:dyDescent="0.35">
      <c r="B260" s="15">
        <v>1</v>
      </c>
      <c r="C260" s="15">
        <v>25</v>
      </c>
    </row>
    <row r="261" spans="2:3" x14ac:dyDescent="0.35">
      <c r="B261" s="15">
        <v>1</v>
      </c>
      <c r="C261" s="15">
        <v>25</v>
      </c>
    </row>
    <row r="262" spans="2:3" x14ac:dyDescent="0.35">
      <c r="B262" s="15">
        <v>1</v>
      </c>
      <c r="C262" s="15">
        <v>26</v>
      </c>
    </row>
    <row r="263" spans="2:3" x14ac:dyDescent="0.35">
      <c r="B263" s="15">
        <v>1</v>
      </c>
      <c r="C263" s="15">
        <v>26</v>
      </c>
    </row>
    <row r="264" spans="2:3" x14ac:dyDescent="0.35">
      <c r="B264" s="15">
        <v>1</v>
      </c>
      <c r="C264" s="15">
        <v>26</v>
      </c>
    </row>
    <row r="265" spans="2:3" x14ac:dyDescent="0.35">
      <c r="B265" s="15">
        <v>1</v>
      </c>
      <c r="C265" s="15">
        <v>26</v>
      </c>
    </row>
    <row r="266" spans="2:3" x14ac:dyDescent="0.35">
      <c r="B266" s="15">
        <v>1</v>
      </c>
      <c r="C266" s="15">
        <v>26</v>
      </c>
    </row>
    <row r="267" spans="2:3" x14ac:dyDescent="0.35">
      <c r="B267" s="15">
        <v>1</v>
      </c>
      <c r="C267" s="15">
        <v>28</v>
      </c>
    </row>
    <row r="268" spans="2:3" x14ac:dyDescent="0.35">
      <c r="B268" s="15">
        <v>1</v>
      </c>
      <c r="C268" s="15">
        <v>29</v>
      </c>
    </row>
    <row r="269" spans="2:3" x14ac:dyDescent="0.35">
      <c r="B269" s="15">
        <v>1</v>
      </c>
      <c r="C269" s="15">
        <v>30</v>
      </c>
    </row>
    <row r="270" spans="2:3" x14ac:dyDescent="0.35">
      <c r="B270" s="15">
        <v>1</v>
      </c>
      <c r="C270" s="15">
        <v>30</v>
      </c>
    </row>
    <row r="271" spans="2:3" x14ac:dyDescent="0.35">
      <c r="B271" s="15">
        <v>1</v>
      </c>
      <c r="C271" s="15">
        <v>30</v>
      </c>
    </row>
    <row r="272" spans="2:3" x14ac:dyDescent="0.35">
      <c r="B272" s="15">
        <v>1</v>
      </c>
      <c r="C272" s="15">
        <v>30</v>
      </c>
    </row>
    <row r="273" spans="2:3" x14ac:dyDescent="0.35">
      <c r="B273" s="15">
        <v>1</v>
      </c>
      <c r="C273" s="15">
        <v>30</v>
      </c>
    </row>
    <row r="274" spans="2:3" x14ac:dyDescent="0.35">
      <c r="B274" s="15">
        <v>1</v>
      </c>
      <c r="C274" s="15">
        <v>30</v>
      </c>
    </row>
    <row r="275" spans="2:3" x14ac:dyDescent="0.35">
      <c r="B275" s="15">
        <v>1</v>
      </c>
      <c r="C275" s="15">
        <v>30</v>
      </c>
    </row>
    <row r="276" spans="2:3" x14ac:dyDescent="0.35">
      <c r="B276" s="15">
        <v>1</v>
      </c>
      <c r="C276" s="15">
        <v>30</v>
      </c>
    </row>
    <row r="277" spans="2:3" x14ac:dyDescent="0.35">
      <c r="B277" s="15">
        <v>1</v>
      </c>
      <c r="C277" s="15">
        <v>30</v>
      </c>
    </row>
    <row r="278" spans="2:3" x14ac:dyDescent="0.35">
      <c r="B278" s="15">
        <v>1</v>
      </c>
      <c r="C278" s="15">
        <v>30</v>
      </c>
    </row>
    <row r="279" spans="2:3" x14ac:dyDescent="0.35">
      <c r="B279" s="15">
        <v>1</v>
      </c>
      <c r="C279" s="15">
        <v>30</v>
      </c>
    </row>
    <row r="280" spans="2:3" x14ac:dyDescent="0.35">
      <c r="B280" s="15">
        <v>1</v>
      </c>
      <c r="C280" s="15">
        <v>30</v>
      </c>
    </row>
    <row r="281" spans="2:3" x14ac:dyDescent="0.35">
      <c r="B281" s="15">
        <v>1</v>
      </c>
      <c r="C281" s="15">
        <v>30</v>
      </c>
    </row>
    <row r="282" spans="2:3" x14ac:dyDescent="0.35">
      <c r="B282" s="15">
        <v>1</v>
      </c>
      <c r="C282" s="15">
        <v>30</v>
      </c>
    </row>
    <row r="283" spans="2:3" x14ac:dyDescent="0.35">
      <c r="B283" s="15">
        <v>1</v>
      </c>
      <c r="C283" s="15">
        <v>30</v>
      </c>
    </row>
    <row r="284" spans="2:3" x14ac:dyDescent="0.35">
      <c r="B284" s="15">
        <v>1</v>
      </c>
      <c r="C284" s="15">
        <v>30</v>
      </c>
    </row>
    <row r="285" spans="2:3" x14ac:dyDescent="0.35">
      <c r="B285" s="15">
        <v>1</v>
      </c>
      <c r="C285" s="15">
        <v>30</v>
      </c>
    </row>
    <row r="286" spans="2:3" x14ac:dyDescent="0.35">
      <c r="B286" s="15">
        <v>1</v>
      </c>
      <c r="C286" s="15">
        <v>30</v>
      </c>
    </row>
    <row r="287" spans="2:3" x14ac:dyDescent="0.35">
      <c r="B287" s="15">
        <v>1</v>
      </c>
      <c r="C287" s="15">
        <v>30</v>
      </c>
    </row>
    <row r="288" spans="2:3" x14ac:dyDescent="0.35">
      <c r="B288" s="15">
        <v>1</v>
      </c>
      <c r="C288" s="15">
        <v>31</v>
      </c>
    </row>
    <row r="289" spans="2:3" x14ac:dyDescent="0.35">
      <c r="B289" s="15">
        <v>1</v>
      </c>
      <c r="C289" s="15">
        <v>31</v>
      </c>
    </row>
    <row r="290" spans="2:3" x14ac:dyDescent="0.35">
      <c r="B290" s="15">
        <v>1</v>
      </c>
      <c r="C290" s="15">
        <v>31</v>
      </c>
    </row>
    <row r="291" spans="2:3" x14ac:dyDescent="0.35">
      <c r="B291" s="15">
        <v>2</v>
      </c>
      <c r="C291" s="15">
        <v>31</v>
      </c>
    </row>
    <row r="292" spans="2:3" x14ac:dyDescent="0.35">
      <c r="B292" s="15">
        <v>1</v>
      </c>
      <c r="C292" s="15">
        <v>32</v>
      </c>
    </row>
    <row r="293" spans="2:3" x14ac:dyDescent="0.35">
      <c r="B293" s="15">
        <v>2</v>
      </c>
      <c r="C293" s="15">
        <v>32</v>
      </c>
    </row>
    <row r="294" spans="2:3" x14ac:dyDescent="0.35">
      <c r="B294" s="15">
        <v>1</v>
      </c>
      <c r="C294" s="15">
        <v>33</v>
      </c>
    </row>
    <row r="295" spans="2:3" x14ac:dyDescent="0.35">
      <c r="B295" s="15">
        <v>1</v>
      </c>
      <c r="C295" s="15">
        <v>33</v>
      </c>
    </row>
    <row r="296" spans="2:3" x14ac:dyDescent="0.35">
      <c r="B296" s="15">
        <v>1</v>
      </c>
      <c r="C296" s="15">
        <v>35</v>
      </c>
    </row>
    <row r="297" spans="2:3" x14ac:dyDescent="0.35">
      <c r="B297" s="15">
        <v>1</v>
      </c>
      <c r="C297" s="15">
        <v>35</v>
      </c>
    </row>
    <row r="298" spans="2:3" x14ac:dyDescent="0.35">
      <c r="B298" s="15">
        <v>1</v>
      </c>
      <c r="C298" s="15">
        <v>36</v>
      </c>
    </row>
    <row r="299" spans="2:3" x14ac:dyDescent="0.35">
      <c r="B299" s="15">
        <v>1</v>
      </c>
      <c r="C299" s="15">
        <v>38</v>
      </c>
    </row>
    <row r="300" spans="2:3" x14ac:dyDescent="0.35">
      <c r="B300" s="15">
        <v>1</v>
      </c>
      <c r="C300" s="15">
        <v>39</v>
      </c>
    </row>
    <row r="301" spans="2:3" x14ac:dyDescent="0.35">
      <c r="B301" s="15">
        <v>2</v>
      </c>
      <c r="C301" s="15">
        <v>39</v>
      </c>
    </row>
    <row r="302" spans="2:3" x14ac:dyDescent="0.35">
      <c r="B302" s="15">
        <v>1</v>
      </c>
      <c r="C302" s="15">
        <v>40</v>
      </c>
    </row>
    <row r="303" spans="2:3" x14ac:dyDescent="0.35">
      <c r="B303" s="15">
        <v>1</v>
      </c>
      <c r="C303" s="15">
        <v>42</v>
      </c>
    </row>
    <row r="304" spans="2:3" x14ac:dyDescent="0.35">
      <c r="B304" s="15">
        <v>1</v>
      </c>
      <c r="C304" s="15">
        <v>43</v>
      </c>
    </row>
    <row r="305" spans="2:3" x14ac:dyDescent="0.35">
      <c r="B305" s="15">
        <v>2</v>
      </c>
      <c r="C305" s="15">
        <v>44</v>
      </c>
    </row>
    <row r="306" spans="2:3" x14ac:dyDescent="0.35">
      <c r="B306" s="15">
        <v>2</v>
      </c>
      <c r="C306" s="15">
        <v>45</v>
      </c>
    </row>
    <row r="307" spans="2:3" x14ac:dyDescent="0.35">
      <c r="B307" s="15">
        <v>1</v>
      </c>
      <c r="C307" s="15">
        <v>49</v>
      </c>
    </row>
    <row r="308" spans="2:3" x14ac:dyDescent="0.35">
      <c r="B308" s="15">
        <v>1</v>
      </c>
      <c r="C308" s="15">
        <v>50</v>
      </c>
    </row>
    <row r="309" spans="2:3" x14ac:dyDescent="0.35">
      <c r="B309" s="15">
        <v>1</v>
      </c>
      <c r="C309" s="15">
        <v>58</v>
      </c>
    </row>
    <row r="310" spans="2:3" x14ac:dyDescent="0.35">
      <c r="B310" s="15">
        <v>2</v>
      </c>
      <c r="C310" s="15">
        <v>60</v>
      </c>
    </row>
    <row r="311" spans="2:3" x14ac:dyDescent="0.35">
      <c r="B311" s="15">
        <v>2</v>
      </c>
      <c r="C311" s="15">
        <v>82</v>
      </c>
    </row>
    <row r="312" spans="2:3" x14ac:dyDescent="0.35">
      <c r="B312" s="15">
        <v>3</v>
      </c>
      <c r="C312" s="15">
        <v>85</v>
      </c>
    </row>
    <row r="313" spans="2:3" x14ac:dyDescent="0.35">
      <c r="B313" s="15">
        <v>6</v>
      </c>
      <c r="C313" s="15">
        <v>94</v>
      </c>
    </row>
    <row r="314" spans="2:3" x14ac:dyDescent="0.35">
      <c r="B314" s="15">
        <v>4</v>
      </c>
      <c r="C314" s="15">
        <v>110</v>
      </c>
    </row>
    <row r="315" spans="2:3" x14ac:dyDescent="0.35">
      <c r="B315" s="3">
        <f>SUM(B13:B314)</f>
        <v>320</v>
      </c>
      <c r="C315" s="3">
        <f>SUM(C13:C314)</f>
        <v>4001</v>
      </c>
    </row>
    <row r="318" spans="2:3" ht="14.65" customHeight="1" x14ac:dyDescent="0.35"/>
  </sheetData>
  <sortState ref="AD4:AD11">
    <sortCondition ref="AD4"/>
  </sortState>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3</vt:i4>
      </vt:variant>
    </vt:vector>
  </HeadingPairs>
  <TitlesOfParts>
    <vt:vector size="9" baseType="lpstr">
      <vt:lpstr>Info k vypĺňaniu</vt:lpstr>
      <vt:lpstr>Príloha č. 2</vt:lpstr>
      <vt:lpstr>Príloha č. 1b</vt:lpstr>
      <vt:lpstr>Implea</vt:lpstr>
      <vt:lpstr>KZ FM</vt:lpstr>
      <vt:lpstr>pomocné</vt:lpstr>
      <vt:lpstr>Implea!Názvy_tlače</vt:lpstr>
      <vt:lpstr>'Príloha č. 1b'!Oblasť_tlače</vt:lpstr>
      <vt:lpstr>'Príloha č. 2'!Oblasť_tlače</vt:lpstr>
    </vt:vector>
  </TitlesOfParts>
  <Company>Fond socialneho rozvoja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Prokopová Marta</dc:creator>
  <cp:lastModifiedBy>Bilka Eva</cp:lastModifiedBy>
  <cp:lastPrinted>2023-10-17T13:43:17Z</cp:lastPrinted>
  <dcterms:created xsi:type="dcterms:W3CDTF">2016-03-11T07:04:33Z</dcterms:created>
  <dcterms:modified xsi:type="dcterms:W3CDTF">2023-10-18T07:00:06Z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