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ento_zošit" defaultThemeVersion="124226"/>
  <workbookProtection workbookAlgorithmName="SHA-512" workbookHashValue="e/lBImuKgLIWFYZXxfGgFtCvTvSDL0xXkPW6+Tp+NasFvUSO5vtfwrtobsf0o/wcTDdPFWbLTtrbmWcJZSCrfQ==" workbookSaltValue="9VojMXSc99N3osweprViFg==" workbookSpinCount="100000" lockStructure="1"/>
  <bookViews>
    <workbookView xWindow="0" yWindow="0" windowWidth="38400" windowHeight="17990"/>
  </bookViews>
  <sheets>
    <sheet name="PV - verzia A" sheetId="1" r:id="rId1"/>
    <sheet name="Návod na používanie PV" sheetId="2" r:id="rId2"/>
  </sheets>
  <definedNames>
    <definedName name="_xlnm.Print_Area" localSheetId="0">'PV - verzia A'!$A$1:$AK$22</definedName>
  </definedNames>
  <calcPr calcId="152511"/>
</workbook>
</file>

<file path=xl/calcChain.xml><?xml version="1.0" encoding="utf-8"?>
<calcChain xmlns="http://schemas.openxmlformats.org/spreadsheetml/2006/main">
  <c r="G18" i="1" l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BJ18" i="1"/>
  <c r="BP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BP19" i="1"/>
  <c r="BP21" i="1"/>
  <c r="BP20" i="1" s="1"/>
  <c r="BP22" i="1"/>
  <c r="BP23" i="1"/>
  <c r="BP24" i="1"/>
  <c r="BP25" i="1"/>
  <c r="BP26" i="1"/>
  <c r="BP27" i="1"/>
  <c r="BP28" i="1"/>
  <c r="BP29" i="1"/>
  <c r="BP30" i="1"/>
  <c r="F9" i="1" l="1"/>
  <c r="N6" i="1"/>
  <c r="K6" i="1"/>
  <c r="AI6" i="1"/>
  <c r="S9" i="1"/>
  <c r="AD9" i="1"/>
  <c r="G9" i="1"/>
  <c r="W6" i="1"/>
  <c r="AE9" i="1"/>
  <c r="X9" i="1"/>
  <c r="AF6" i="1"/>
  <c r="Q6" i="1"/>
  <c r="Y9" i="1"/>
  <c r="J9" i="1"/>
  <c r="R9" i="1"/>
  <c r="Z6" i="1"/>
  <c r="L9" i="1"/>
  <c r="T6" i="1"/>
  <c r="M9" i="1"/>
  <c r="U6" i="1"/>
  <c r="AC9" i="1"/>
  <c r="AG9" i="1"/>
  <c r="AH6" i="1"/>
  <c r="AA9" i="1"/>
  <c r="X6" i="1"/>
  <c r="X16" i="1" s="1"/>
  <c r="U9" i="1"/>
  <c r="R6" i="1"/>
  <c r="L6" i="1"/>
  <c r="L16" i="1" s="1"/>
  <c r="E9" i="1"/>
  <c r="V9" i="1"/>
  <c r="AB9" i="1"/>
  <c r="AD6" i="1"/>
  <c r="O6" i="1"/>
  <c r="P6" i="1"/>
  <c r="I6" i="1"/>
  <c r="H6" i="1"/>
  <c r="I9" i="1"/>
  <c r="AB6" i="1"/>
  <c r="AH9" i="1"/>
  <c r="P9" i="1"/>
  <c r="AG6" i="1"/>
  <c r="H9" i="1"/>
  <c r="E6" i="1"/>
  <c r="O9" i="1"/>
  <c r="AA6" i="1"/>
  <c r="V6" i="1"/>
  <c r="V16" i="1" s="1"/>
  <c r="G6" i="1"/>
  <c r="G16" i="1" s="1"/>
  <c r="F6" i="1"/>
  <c r="AI9" i="1"/>
  <c r="Q9" i="1"/>
  <c r="AC6" i="1"/>
  <c r="AE6" i="1"/>
  <c r="AE16" i="1" s="1"/>
  <c r="Y6" i="1"/>
  <c r="Y16" i="1" s="1"/>
  <c r="S6" i="1"/>
  <c r="M6" i="1"/>
  <c r="M16" i="1" s="1"/>
  <c r="W9" i="1"/>
  <c r="K9" i="1"/>
  <c r="AF9" i="1"/>
  <c r="Z9" i="1"/>
  <c r="T9" i="1"/>
  <c r="N9" i="1"/>
  <c r="J6" i="1"/>
  <c r="J16" i="1" s="1"/>
  <c r="H16" i="1" l="1"/>
  <c r="AH16" i="1"/>
  <c r="S16" i="1"/>
  <c r="E16" i="1"/>
  <c r="C16" i="1" s="1"/>
  <c r="AC16" i="1"/>
  <c r="AA16" i="1"/>
  <c r="AD16" i="1"/>
  <c r="AG16" i="1"/>
  <c r="F16" i="1"/>
  <c r="Z16" i="1"/>
  <c r="W16" i="1"/>
  <c r="AB16" i="1"/>
  <c r="U16" i="1"/>
  <c r="Q16" i="1"/>
  <c r="AI16" i="1"/>
  <c r="I16" i="1"/>
  <c r="R16" i="1"/>
  <c r="AF16" i="1"/>
  <c r="K16" i="1"/>
  <c r="P16" i="1"/>
  <c r="T16" i="1"/>
  <c r="N16" i="1"/>
  <c r="O16" i="1"/>
  <c r="AI12" i="1"/>
  <c r="AI15" i="1" s="1"/>
  <c r="AH12" i="1"/>
  <c r="AG12" i="1"/>
  <c r="AF12" i="1"/>
  <c r="AE12" i="1"/>
  <c r="AD12" i="1"/>
  <c r="AD15" i="1" s="1"/>
  <c r="AC12" i="1"/>
  <c r="AC15" i="1" s="1"/>
  <c r="AB12" i="1"/>
  <c r="AB15" i="1" s="1"/>
  <c r="AA12" i="1"/>
  <c r="AA15" i="1" s="1"/>
  <c r="Z12" i="1"/>
  <c r="Z15" i="1" s="1"/>
  <c r="Y12" i="1"/>
  <c r="Y15" i="1" s="1"/>
  <c r="X12" i="1"/>
  <c r="X15" i="1" s="1"/>
  <c r="W12" i="1"/>
  <c r="W15" i="1" s="1"/>
  <c r="V12" i="1"/>
  <c r="U12" i="1"/>
  <c r="T12" i="1"/>
  <c r="T15" i="1" s="1"/>
  <c r="S12" i="1"/>
  <c r="S15" i="1" s="1"/>
  <c r="R12" i="1"/>
  <c r="R15" i="1" s="1"/>
  <c r="Q12" i="1"/>
  <c r="Q15" i="1" s="1"/>
  <c r="P12" i="1"/>
  <c r="O12" i="1"/>
  <c r="N12" i="1"/>
  <c r="N15" i="1" s="1"/>
  <c r="M12" i="1"/>
  <c r="L12" i="1"/>
  <c r="L15" i="1" s="1"/>
  <c r="K12" i="1"/>
  <c r="K15" i="1" s="1"/>
  <c r="J12" i="1"/>
  <c r="I12" i="1"/>
  <c r="H12" i="1"/>
  <c r="G12" i="1"/>
  <c r="F12" i="1"/>
  <c r="E12" i="1"/>
  <c r="E15" i="1" s="1"/>
  <c r="M15" i="1" l="1"/>
  <c r="F15" i="1"/>
  <c r="G15" i="1"/>
  <c r="O15" i="1"/>
  <c r="P15" i="1"/>
  <c r="AH15" i="1"/>
  <c r="AE15" i="1"/>
  <c r="AF15" i="1"/>
  <c r="U15" i="1"/>
  <c r="AG15" i="1"/>
  <c r="V15" i="1"/>
  <c r="J15" i="1"/>
  <c r="H15" i="1"/>
  <c r="I15" i="1"/>
  <c r="AJ12" i="1" l="1"/>
  <c r="BP32" i="1" l="1"/>
  <c r="BP31" i="1"/>
  <c r="AI4" i="1" l="1"/>
  <c r="AD5" i="1" l="1"/>
  <c r="Z5" i="1"/>
  <c r="V5" i="1"/>
  <c r="R5" i="1"/>
  <c r="N5" i="1"/>
  <c r="J5" i="1"/>
  <c r="F5" i="1"/>
  <c r="E5" i="1"/>
  <c r="AC5" i="1"/>
  <c r="Y5" i="1"/>
  <c r="U5" i="1"/>
  <c r="Q5" i="1"/>
  <c r="M5" i="1"/>
  <c r="I5" i="1"/>
  <c r="AF5" i="1"/>
  <c r="AB5" i="1"/>
  <c r="X5" i="1"/>
  <c r="T5" i="1"/>
  <c r="P5" i="1"/>
  <c r="L5" i="1"/>
  <c r="H5" i="1"/>
  <c r="AI5" i="1"/>
  <c r="AE5" i="1"/>
  <c r="AA5" i="1"/>
  <c r="W5" i="1"/>
  <c r="S5" i="1"/>
  <c r="O5" i="1"/>
  <c r="K5" i="1"/>
  <c r="G5" i="1"/>
  <c r="AG4" i="1"/>
  <c r="AG5" i="1" s="1"/>
  <c r="AH4" i="1"/>
  <c r="AH5" i="1" s="1"/>
  <c r="AJ6" i="1" l="1"/>
  <c r="AJ9" i="1"/>
  <c r="AJ15" i="1" l="1"/>
</calcChain>
</file>

<file path=xl/sharedStrings.xml><?xml version="1.0" encoding="utf-8"?>
<sst xmlns="http://schemas.openxmlformats.org/spreadsheetml/2006/main" count="68" uniqueCount="59">
  <si>
    <t xml:space="preserve">Pracovný výkaz </t>
  </si>
  <si>
    <t>Mesiac:</t>
  </si>
  <si>
    <t>Rok:</t>
  </si>
  <si>
    <t>Meno osoby:</t>
  </si>
  <si>
    <t>január</t>
  </si>
  <si>
    <t>február</t>
  </si>
  <si>
    <t>marec</t>
  </si>
  <si>
    <t>apríl</t>
  </si>
  <si>
    <t>máj</t>
  </si>
  <si>
    <t>jún</t>
  </si>
  <si>
    <t>august</t>
  </si>
  <si>
    <t>Deň vzniku Slovenskej republiky</t>
  </si>
  <si>
    <t>Zjavenie Pána (Traja králi)</t>
  </si>
  <si>
    <t>Veľký piatok</t>
  </si>
  <si>
    <t>Sviatok práce</t>
  </si>
  <si>
    <t>Deň víťazstva nad fašizmom</t>
  </si>
  <si>
    <t>Sviatok svätého Cyrila a Metoda</t>
  </si>
  <si>
    <t>Výročie SNP</t>
  </si>
  <si>
    <t>Deň Ústavy Slovenskej republiky</t>
  </si>
  <si>
    <t>Sedembolestná Panna Mária</t>
  </si>
  <si>
    <t>Sviatok Všetkých svätých</t>
  </si>
  <si>
    <t>Deň boja za slobodu a demokraciu</t>
  </si>
  <si>
    <t>1. sviatok vianočný</t>
  </si>
  <si>
    <t>Veľkonočný pondelok</t>
  </si>
  <si>
    <t>Názov prijímateľa:</t>
  </si>
  <si>
    <t>júl</t>
  </si>
  <si>
    <t>Štedrý deň</t>
  </si>
  <si>
    <t>2. sviatok vianočný</t>
  </si>
  <si>
    <t>Meno, priezvisko, podpis osoby predkladajúcej pracovný výkaz (zamestnanca):</t>
  </si>
  <si>
    <t>september</t>
  </si>
  <si>
    <t>VYBRAŤ</t>
  </si>
  <si>
    <t>pracovná zmluva</t>
  </si>
  <si>
    <t>štátnozamestnanecký pomer</t>
  </si>
  <si>
    <t>dohoda o vykonaní práce</t>
  </si>
  <si>
    <t>dohoda o pracovnej činnosti</t>
  </si>
  <si>
    <t>dohoda o brigádnickej práci študenta</t>
  </si>
  <si>
    <t>mandátna zmluva</t>
  </si>
  <si>
    <t>iná bližšie nepomenovaná zmluva</t>
  </si>
  <si>
    <t>-</t>
  </si>
  <si>
    <t xml:space="preserve">∑   </t>
  </si>
  <si>
    <t>Typ úväzku:</t>
  </si>
  <si>
    <t>Dátum vypracovania pracovného výkazu:</t>
  </si>
  <si>
    <t>Dátum schválenia pracovného výkazu:</t>
  </si>
  <si>
    <t>Názov pozície:</t>
  </si>
  <si>
    <t>∑ hodín:</t>
  </si>
  <si>
    <t>začiatok výkonu     (hh:mm) h:1-24; m: 00, 15, 30, 45</t>
  </si>
  <si>
    <t>koniec výkonu        (hh:mm)h:1-24; m: 00, 15, 30, 45</t>
  </si>
  <si>
    <t>Meno, priezvisko, podpis štatutárneho orgánu alebo inej poverenej osoby:</t>
  </si>
  <si>
    <t>pracovné pomery mimo projektu - rovnaký zamestnávateľ</t>
  </si>
  <si>
    <t>pracovné pomery mimo projektu  - ostatní zamestnávatelia</t>
  </si>
  <si>
    <t>verzia PV zo dňa 17/12/2021</t>
  </si>
  <si>
    <t xml:space="preserve">Príloha č. 1 Usmernenia SO č. 1/2023
</t>
  </si>
  <si>
    <t>Kód projektu v ITMS</t>
  </si>
  <si>
    <t xml:space="preserve">    </t>
  </si>
  <si>
    <r>
      <t xml:space="preserve">Pokyny k vypĺňaniu jednotlivých buniek:
1. „Meno osoby" - </t>
    </r>
    <r>
      <rPr>
        <sz val="11"/>
        <color theme="1"/>
        <rFont val="Calibri"/>
        <family val="2"/>
        <charset val="238"/>
        <scheme val="minor"/>
      </rPr>
      <t>uviesť meno a priezvisko fyzickej osoby, ktorá predmetnú činnosť vykonala (v tvare: titul pred menom, meno a priezvisko, titul za menom.</t>
    </r>
    <r>
      <rPr>
        <b/>
        <sz val="11"/>
        <color theme="1"/>
        <rFont val="Calibri"/>
        <family val="2"/>
        <charset val="238"/>
        <scheme val="minor"/>
      </rPr>
      <t xml:space="preserve">
2. „Mesiac" - </t>
    </r>
    <r>
      <rPr>
        <sz val="11"/>
        <color theme="1"/>
        <rFont val="Calibri"/>
        <family val="2"/>
        <charset val="238"/>
        <scheme val="minor"/>
      </rPr>
      <t>vybrať mesiac, v ktorom boli predmetné činnosti vykonané.</t>
    </r>
    <r>
      <rPr>
        <b/>
        <sz val="11"/>
        <color theme="1"/>
        <rFont val="Calibri"/>
        <family val="2"/>
        <charset val="238"/>
        <scheme val="minor"/>
      </rPr>
      <t xml:space="preserve">
3. „Rok" - </t>
    </r>
    <r>
      <rPr>
        <sz val="11"/>
        <color theme="1"/>
        <rFont val="Calibri"/>
        <family val="2"/>
        <charset val="238"/>
        <scheme val="minor"/>
      </rPr>
      <t>vybrať rok, v ktorom boli predmetné činnosti vykonané.</t>
    </r>
    <r>
      <rPr>
        <b/>
        <sz val="11"/>
        <color theme="1"/>
        <rFont val="Calibri"/>
        <family val="2"/>
        <charset val="238"/>
        <scheme val="minor"/>
      </rPr>
      <t xml:space="preserve">
4. „Deň“ – </t>
    </r>
    <r>
      <rPr>
        <sz val="11"/>
        <color theme="1"/>
        <rFont val="Calibri"/>
        <family val="2"/>
        <charset val="238"/>
        <scheme val="minor"/>
      </rPr>
      <t>preddefinované (červená výplň bunky - sviatok, žltá výplň bunky - víkend).</t>
    </r>
    <r>
      <rPr>
        <b/>
        <sz val="11"/>
        <color theme="1"/>
        <rFont val="Calibri"/>
        <family val="2"/>
        <charset val="238"/>
        <scheme val="minor"/>
      </rPr>
      <t xml:space="preserve">
5. „Názov prijímateľa" - </t>
    </r>
    <r>
      <rPr>
        <sz val="11"/>
        <color theme="1"/>
        <rFont val="Calibri"/>
        <family val="2"/>
        <charset val="238"/>
        <scheme val="minor"/>
      </rPr>
      <t>uviesť názov Prijímateľa/Partnera/Zamestnávateľa, s ktorým má daná osoba uzatvorený daný právny vzťah.</t>
    </r>
    <r>
      <rPr>
        <b/>
        <sz val="11"/>
        <color theme="1"/>
        <rFont val="Calibri"/>
        <family val="2"/>
        <charset val="238"/>
        <scheme val="minor"/>
      </rPr>
      <t xml:space="preserve">
6. "Kód projektu" : - </t>
    </r>
    <r>
      <rPr>
        <sz val="11"/>
        <color theme="1"/>
        <rFont val="Calibri"/>
        <family val="2"/>
        <charset val="238"/>
        <scheme val="minor"/>
      </rPr>
      <t xml:space="preserve">uviesť kód ITM príslušného projektu, v rámci ktorého boli predmetné činnosti na danej pozícii vykonané.  </t>
    </r>
    <r>
      <rPr>
        <b/>
        <sz val="11"/>
        <color theme="1"/>
        <rFont val="Calibri"/>
        <family val="2"/>
        <charset val="238"/>
        <scheme val="minor"/>
      </rPr>
      <t xml:space="preserve">
7. "Typ úväzku" - </t>
    </r>
    <r>
      <rPr>
        <sz val="11"/>
        <color theme="1"/>
        <rFont val="Calibri"/>
        <family val="2"/>
        <charset val="238"/>
        <scheme val="minor"/>
      </rPr>
      <t>vybrať jednu z možností.</t>
    </r>
    <r>
      <rPr>
        <b/>
        <sz val="11"/>
        <color theme="1"/>
        <rFont val="Calibri"/>
        <family val="2"/>
        <charset val="238"/>
        <scheme val="minor"/>
      </rPr>
      <t xml:space="preserve">
8. "Názov pozície" -</t>
    </r>
    <r>
      <rPr>
        <sz val="11"/>
        <color theme="1"/>
        <rFont val="Calibri"/>
        <family val="2"/>
        <charset val="238"/>
        <scheme val="minor"/>
      </rPr>
      <t xml:space="preserve"> uviesť názov projektovej pozície</t>
    </r>
    <r>
      <rPr>
        <b/>
        <sz val="11"/>
        <color theme="1"/>
        <rFont val="Calibri"/>
        <family val="2"/>
        <charset val="238"/>
        <scheme val="minor"/>
      </rPr>
      <t xml:space="preserve">
9. "pracovné pomery mimo projekt - </t>
    </r>
    <r>
      <rPr>
        <sz val="11"/>
        <color theme="1"/>
        <rFont val="Calibri"/>
        <family val="2"/>
        <charset val="238"/>
        <scheme val="minor"/>
      </rPr>
      <t>rovnaký zamestnávateľ" - uvádza sa čas za ostatné pracovné činnosti mimo projektu kumulatívne u rovnakého zamestnávateľa (prijímateľa/partnera/zamestnávateľa).</t>
    </r>
    <r>
      <rPr>
        <b/>
        <sz val="11"/>
        <color theme="1"/>
        <rFont val="Calibri"/>
        <family val="2"/>
        <charset val="238"/>
        <scheme val="minor"/>
      </rPr>
      <t xml:space="preserve">
10. "pracovné pomery mimo projektu - </t>
    </r>
    <r>
      <rPr>
        <sz val="11"/>
        <color theme="1"/>
        <rFont val="Calibri"/>
        <family val="2"/>
        <charset val="238"/>
        <scheme val="minor"/>
      </rPr>
      <t>ostatní zamestnávatelia" - uvádza sa čas za všetky ostatné pracovné činnosti mimo projektu  kumulatívne u iných zamestnávateľoch.</t>
    </r>
    <r>
      <rPr>
        <b/>
        <sz val="11"/>
        <color theme="1"/>
        <rFont val="Calibri"/>
        <family val="2"/>
        <charset val="238"/>
        <scheme val="minor"/>
      </rPr>
      <t xml:space="preserve">
11. "Dátum vypracovania pracovného výkazu" - </t>
    </r>
    <r>
      <rPr>
        <sz val="11"/>
        <color theme="1"/>
        <rFont val="Calibri"/>
        <family val="2"/>
        <charset val="238"/>
        <scheme val="minor"/>
      </rPr>
      <t>vyplniť dátum vypracovania pracovného výkazu zamestnancom.</t>
    </r>
    <r>
      <rPr>
        <b/>
        <sz val="11"/>
        <color theme="1"/>
        <rFont val="Calibri"/>
        <family val="2"/>
        <charset val="238"/>
        <scheme val="minor"/>
      </rPr>
      <t xml:space="preserve">
12. "Meno, priezvisko,  podpis" - </t>
    </r>
    <r>
      <rPr>
        <sz val="11"/>
        <color theme="1"/>
        <rFont val="Calibri"/>
        <family val="2"/>
        <charset val="238"/>
        <scheme val="minor"/>
      </rPr>
      <t>vyplniť meno, priezvisko osoby predkladajúcej pracovný výkaz.</t>
    </r>
    <r>
      <rPr>
        <b/>
        <sz val="11"/>
        <color theme="1"/>
        <rFont val="Calibri"/>
        <family val="2"/>
        <charset val="238"/>
        <scheme val="minor"/>
      </rPr>
      <t xml:space="preserve">
13. "Dátum schválenia pracovného výkazu" -</t>
    </r>
    <r>
      <rPr>
        <sz val="11"/>
        <color theme="1"/>
        <rFont val="Calibri"/>
        <family val="2"/>
        <charset val="238"/>
        <scheme val="minor"/>
      </rPr>
      <t xml:space="preserve"> vyplniť dátum schválenia pracovného výkazu štatutárnym orgánom.</t>
    </r>
    <r>
      <rPr>
        <b/>
        <sz val="11"/>
        <color theme="1"/>
        <rFont val="Calibri"/>
        <family val="2"/>
        <charset val="238"/>
        <scheme val="minor"/>
      </rPr>
      <t xml:space="preserve">
14. "Meno, priezvisko,  podpis štatutárneho orgánu alebo inej poverenej osoby" </t>
    </r>
    <r>
      <rPr>
        <sz val="11"/>
        <color theme="1"/>
        <rFont val="Calibri"/>
        <family val="2"/>
        <charset val="238"/>
        <scheme val="minor"/>
      </rPr>
      <t>- vyplniť meno, priezvisko osoby štatutárneho orgánu alebo inej poverenej osoby.</t>
    </r>
    <r>
      <rPr>
        <b/>
        <sz val="11"/>
        <color theme="1"/>
        <rFont val="Calibri"/>
        <family val="2"/>
        <charset val="238"/>
        <scheme val="minor"/>
      </rPr>
      <t xml:space="preserve"> 
15. </t>
    </r>
    <r>
      <rPr>
        <sz val="11"/>
        <color theme="1"/>
        <rFont val="Calibri"/>
        <family val="2"/>
        <charset val="238"/>
        <scheme val="minor"/>
      </rPr>
      <t>Prijímateľ/partner/zamestnávateľ predkladá za jedného zamestnanca jeden pracovný výkaz.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</si>
  <si>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indexed="8"/>
        <rFont val="Calibri"/>
        <family val="2"/>
        <charset val="238"/>
      </rPr>
      <t>Všeobecné pokyny:</t>
    </r>
    <r>
      <rPr>
        <sz val="11"/>
        <color indexed="8"/>
        <rFont val="Calibri"/>
        <family val="2"/>
        <charset val="238"/>
      </rPr>
      <t xml:space="preserve">
</t>
    </r>
    <r>
      <rPr>
        <b/>
        <sz val="11"/>
        <color indexed="8"/>
        <rFont val="Calibri"/>
        <family val="2"/>
        <charset val="238"/>
      </rPr>
      <t xml:space="preserve">1. </t>
    </r>
    <r>
      <rPr>
        <sz val="11"/>
        <color indexed="8"/>
        <rFont val="Calibri"/>
        <family val="2"/>
        <charset val="238"/>
      </rPr>
      <t xml:space="preserve">Políčka so šedým podkladom sú prednastavené, zásah do nich spôsobí nepresnosti.
</t>
    </r>
    <r>
      <rPr>
        <b/>
        <sz val="11"/>
        <color indexed="8"/>
        <rFont val="Calibri"/>
        <family val="2"/>
        <charset val="238"/>
      </rPr>
      <t xml:space="preserve">2.  </t>
    </r>
    <r>
      <rPr>
        <sz val="11"/>
        <color indexed="8"/>
        <rFont val="Calibri"/>
        <family val="2"/>
        <charset val="238"/>
      </rPr>
      <t xml:space="preserve">V pracovnom výkaze sa uvádza počet odpracovaných hodín. V prípade, že z akéhokoľvek dôvodu zamestnanec nepracoval (čerpanie dovolenky, priepustky, PN, a pod.), ostáva daný deň prázdny. V prípade kombinácie vykonávania činnosti a čerpania voľna v ten istý deň, uvádza sa reálne odpracovaný počet hodín. 
</t>
    </r>
    <r>
      <rPr>
        <b/>
        <sz val="11"/>
        <color indexed="8"/>
        <rFont val="Calibri"/>
        <family val="2"/>
        <charset val="238"/>
      </rPr>
      <t xml:space="preserve">3.  </t>
    </r>
    <r>
      <rPr>
        <sz val="11"/>
        <color indexed="8"/>
        <rFont val="Calibri"/>
        <family val="2"/>
        <charset val="238"/>
      </rPr>
      <t xml:space="preserve">V záujme zníženia administratívnej záťaže a zefektívnenia čerpania je možné zo strany prijímateľa, aby bol k ŽoP predložený pracovný výkaz vo formate excel bez podpisov, avšak s riadne vyplnenými údajmi vrátane údajov uvedených v bode 11 až 14 (viď vyššie). 
</t>
    </r>
    <r>
      <rPr>
        <b/>
        <sz val="11"/>
        <color indexed="8"/>
        <rFont val="Calibri"/>
        <family val="2"/>
        <charset val="238"/>
      </rPr>
      <t>4.</t>
    </r>
    <r>
      <rPr>
        <sz val="11"/>
        <color indexed="8"/>
        <rFont val="Calibri"/>
        <family val="2"/>
        <charset val="238"/>
      </rPr>
      <t xml:space="preserve"> Prijímateľ má povinnosť archivovať kópiu  podpísaného originálu, resp. sken podpísaného originálu pracovného výkazu pre účely  finančnej kontroly na mieste.
</t>
    </r>
    <r>
      <rPr>
        <b/>
        <sz val="11"/>
        <color theme="1"/>
        <rFont val="Calibri"/>
        <family val="2"/>
        <charset val="238"/>
      </rPr>
      <t xml:space="preserve">5. </t>
    </r>
    <r>
      <rPr>
        <sz val="11"/>
        <color theme="1"/>
        <rFont val="Calibri"/>
        <family val="2"/>
        <charset val="238"/>
      </rPr>
      <t>Podpísaný pracovný výkaz archivovaný u prijímateľa musí byť zhodný s pracovným výkazom vo formáte excel predloženým v žiadosti o platbu. Identifikované rozdiely môžu mať za následok vznik neoprávnených výdavkov v rozsahu celého pracovného výkazu.</t>
    </r>
    <r>
      <rPr>
        <sz val="11"/>
        <color rgb="FFFF0000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</rPr>
      <t>6.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Neúplné, nepresné, nepravdivé a nesprávne informácie uvedené v pracovnom výkaze môžu mať za následok vznik neoprávnených výdavkov.</t>
    </r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</si>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</sst>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.0"/>
    <numFmt numFmtId="166" formatCode="mmmm"/>
    <numFmt numFmtId="167" formatCode="d/m/yy"/>
    <numFmt numFmtId="168" formatCode="[$-F800]dddd\,\ mmmm\ dd\,\ yyyy"/>
    <numFmt numFmtId="169" formatCode="ddd"/>
    <numFmt numFmtId="170" formatCode="[$-F400]h:mm:ss\ AM/PM"/>
    <numFmt numFmtId="171" formatCode="[h]:mm"/>
    <numFmt numFmtId="172" formatCode="h:mm;@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5" fillId="0" borderId="0"/>
  </cellStyleXfs>
  <cellXfs count="142">
    <xf numFmtId="0" fontId="0" fillId="0" borderId="0" xfId="0"/>
    <xf numFmtId="0" fontId="5" fillId="0" borderId="0" xfId="4"/>
    <xf numFmtId="0" fontId="7" fillId="0" borderId="0" xfId="4" applyFont="1" applyBorder="1" applyAlignment="1">
      <alignment vertical="top"/>
    </xf>
    <xf numFmtId="0" fontId="6" fillId="0" borderId="0" xfId="4" applyFont="1" applyBorder="1" applyAlignment="1">
      <alignment vertical="top" wrapText="1"/>
    </xf>
    <xf numFmtId="0" fontId="5" fillId="0" borderId="0" xfId="4" applyBorder="1"/>
    <xf numFmtId="0" fontId="0" fillId="0" borderId="0" xfId="0" applyFont="1"/>
    <xf numFmtId="0" fontId="11" fillId="0" borderId="0" xfId="0" applyFont="1" applyBorder="1" applyAlignment="1" applyProtection="1">
      <alignment vertical="center"/>
      <protection locked="0"/>
    </xf>
    <xf numFmtId="165" fontId="13" fillId="0" borderId="0" xfId="0" applyNumberFormat="1" applyFont="1" applyFill="1" applyBorder="1"/>
    <xf numFmtId="0" fontId="0" fillId="0" borderId="0" xfId="0" applyFont="1" applyBorder="1"/>
    <xf numFmtId="0" fontId="0" fillId="4" borderId="16" xfId="0" applyFont="1" applyFill="1" applyBorder="1"/>
    <xf numFmtId="169" fontId="0" fillId="3" borderId="3" xfId="0" applyNumberFormat="1" applyFont="1" applyFill="1" applyBorder="1"/>
    <xf numFmtId="169" fontId="0" fillId="4" borderId="3" xfId="0" applyNumberFormat="1" applyFont="1" applyFill="1" applyBorder="1"/>
    <xf numFmtId="0" fontId="0" fillId="0" borderId="0" xfId="0" applyFont="1" applyFill="1"/>
    <xf numFmtId="168" fontId="0" fillId="0" borderId="0" xfId="0" applyNumberFormat="1" applyFont="1"/>
    <xf numFmtId="0" fontId="13" fillId="0" borderId="0" xfId="0" applyFont="1" applyFill="1" applyBorder="1"/>
    <xf numFmtId="164" fontId="13" fillId="0" borderId="0" xfId="0" applyNumberFormat="1" applyFont="1" applyFill="1" applyBorder="1" applyAlignment="1">
      <alignment horizontal="center"/>
    </xf>
    <xf numFmtId="46" fontId="0" fillId="0" borderId="0" xfId="0" applyNumberFormat="1" applyFont="1"/>
    <xf numFmtId="20" fontId="0" fillId="0" borderId="0" xfId="0" applyNumberFormat="1" applyFont="1"/>
    <xf numFmtId="46" fontId="0" fillId="0" borderId="0" xfId="0" applyNumberFormat="1" applyFont="1" applyFill="1"/>
    <xf numFmtId="0" fontId="18" fillId="0" borderId="0" xfId="0" applyFont="1"/>
    <xf numFmtId="0" fontId="19" fillId="0" borderId="0" xfId="0" applyFont="1" applyProtection="1"/>
    <xf numFmtId="167" fontId="20" fillId="0" borderId="2" xfId="2" applyNumberFormat="1" applyFont="1" applyFill="1" applyBorder="1" applyAlignment="1" applyProtection="1"/>
    <xf numFmtId="0" fontId="18" fillId="0" borderId="0" xfId="0" applyFont="1" applyFill="1" applyProtection="1"/>
    <xf numFmtId="0" fontId="20" fillId="0" borderId="8" xfId="2" applyFont="1" applyFill="1" applyBorder="1" applyAlignment="1" applyProtection="1"/>
    <xf numFmtId="0" fontId="20" fillId="0" borderId="11" xfId="2" applyFont="1" applyFill="1" applyBorder="1" applyAlignment="1" applyProtection="1"/>
    <xf numFmtId="0" fontId="20" fillId="0" borderId="1" xfId="2" applyFont="1" applyFill="1" applyBorder="1" applyAlignment="1" applyProtection="1"/>
    <xf numFmtId="166" fontId="18" fillId="0" borderId="0" xfId="0" applyNumberFormat="1" applyFont="1"/>
    <xf numFmtId="0" fontId="18" fillId="0" borderId="0" xfId="0" applyFont="1" applyFill="1"/>
    <xf numFmtId="14" fontId="18" fillId="0" borderId="0" xfId="0" applyNumberFormat="1" applyFont="1"/>
    <xf numFmtId="14" fontId="18" fillId="0" borderId="0" xfId="0" applyNumberFormat="1" applyFont="1" applyFill="1"/>
    <xf numFmtId="0" fontId="20" fillId="0" borderId="12" xfId="2" applyFont="1" applyFill="1" applyBorder="1" applyAlignment="1" applyProtection="1"/>
    <xf numFmtId="0" fontId="20" fillId="0" borderId="15" xfId="2" applyFont="1" applyFill="1" applyBorder="1" applyAlignment="1" applyProtection="1"/>
    <xf numFmtId="0" fontId="20" fillId="0" borderId="17" xfId="2" applyFont="1" applyFill="1" applyBorder="1" applyAlignment="1" applyProtection="1"/>
    <xf numFmtId="0" fontId="20" fillId="0" borderId="13" xfId="2" applyFont="1" applyFill="1" applyBorder="1" applyAlignment="1" applyProtection="1"/>
    <xf numFmtId="167" fontId="20" fillId="0" borderId="13" xfId="2" applyNumberFormat="1" applyFont="1" applyFill="1" applyBorder="1" applyAlignment="1" applyProtection="1"/>
    <xf numFmtId="0" fontId="18" fillId="0" borderId="0" xfId="0" applyFont="1" applyBorder="1"/>
    <xf numFmtId="171" fontId="0" fillId="3" borderId="26" xfId="0" applyNumberFormat="1" applyFont="1" applyFill="1" applyBorder="1"/>
    <xf numFmtId="0" fontId="0" fillId="4" borderId="33" xfId="0" applyFont="1" applyFill="1" applyBorder="1" applyAlignment="1">
      <alignment horizontal="left" vertical="center"/>
    </xf>
    <xf numFmtId="0" fontId="0" fillId="4" borderId="34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left" vertical="center"/>
    </xf>
    <xf numFmtId="0" fontId="0" fillId="4" borderId="36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center" wrapText="1"/>
    </xf>
    <xf numFmtId="171" fontId="0" fillId="3" borderId="24" xfId="0" applyNumberFormat="1" applyFont="1" applyFill="1" applyBorder="1"/>
    <xf numFmtId="171" fontId="0" fillId="4" borderId="24" xfId="0" applyNumberFormat="1" applyFont="1" applyFill="1" applyBorder="1"/>
    <xf numFmtId="171" fontId="0" fillId="3" borderId="9" xfId="0" applyNumberFormat="1" applyFont="1" applyFill="1" applyBorder="1"/>
    <xf numFmtId="171" fontId="0" fillId="3" borderId="4" xfId="0" applyNumberFormat="1" applyFont="1" applyFill="1" applyBorder="1"/>
    <xf numFmtId="172" fontId="8" fillId="0" borderId="22" xfId="0" applyNumberFormat="1" applyFont="1" applyBorder="1" applyAlignment="1">
      <alignment horizontal="center" vertical="center"/>
    </xf>
    <xf numFmtId="171" fontId="8" fillId="3" borderId="23" xfId="0" applyNumberFormat="1" applyFont="1" applyFill="1" applyBorder="1" applyAlignment="1">
      <alignment horizontal="center" vertical="center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Fill="1" applyBorder="1" applyAlignment="1" applyProtection="1">
      <alignment horizontal="center"/>
      <protection locked="0"/>
    </xf>
    <xf numFmtId="0" fontId="0" fillId="0" borderId="22" xfId="0" applyFont="1" applyFill="1" applyBorder="1" applyAlignment="1" applyProtection="1">
      <alignment wrapText="1"/>
      <protection locked="0"/>
    </xf>
    <xf numFmtId="172" fontId="22" fillId="0" borderId="16" xfId="0" applyNumberFormat="1" applyFont="1" applyBorder="1" applyProtection="1">
      <protection locked="0"/>
    </xf>
    <xf numFmtId="172" fontId="22" fillId="0" borderId="3" xfId="0" applyNumberFormat="1" applyFont="1" applyBorder="1" applyProtection="1">
      <protection locked="0"/>
    </xf>
    <xf numFmtId="172" fontId="22" fillId="0" borderId="26" xfId="0" applyNumberFormat="1" applyFont="1" applyBorder="1" applyProtection="1">
      <protection locked="0"/>
    </xf>
    <xf numFmtId="0" fontId="22" fillId="0" borderId="0" xfId="0" applyFont="1"/>
    <xf numFmtId="171" fontId="0" fillId="0" borderId="0" xfId="0" applyNumberFormat="1" applyFont="1"/>
    <xf numFmtId="171" fontId="25" fillId="0" borderId="0" xfId="0" applyNumberFormat="1" applyFont="1" applyFill="1" applyBorder="1" applyAlignment="1" applyProtection="1">
      <alignment horizontal="center" vertical="center" wrapText="1"/>
    </xf>
    <xf numFmtId="171" fontId="25" fillId="0" borderId="0" xfId="0" applyNumberFormat="1" applyFont="1" applyFill="1" applyBorder="1" applyAlignment="1" applyProtection="1">
      <alignment horizontal="center" vertical="center"/>
    </xf>
    <xf numFmtId="171" fontId="24" fillId="0" borderId="0" xfId="0" applyNumberFormat="1" applyFont="1"/>
    <xf numFmtId="0" fontId="8" fillId="0" borderId="0" xfId="0" applyFont="1" applyAlignment="1">
      <alignment horizontal="left" vertical="top" wrapText="1"/>
    </xf>
    <xf numFmtId="0" fontId="26" fillId="4" borderId="35" xfId="0" applyFont="1" applyFill="1" applyBorder="1" applyAlignment="1">
      <alignment horizontal="center" wrapText="1"/>
    </xf>
    <xf numFmtId="172" fontId="24" fillId="0" borderId="0" xfId="0" applyNumberFormat="1" applyFont="1" applyProtection="1"/>
    <xf numFmtId="0" fontId="0" fillId="0" borderId="0" xfId="0" applyFont="1" applyProtection="1"/>
    <xf numFmtId="0" fontId="10" fillId="0" borderId="0" xfId="0" applyFont="1" applyFill="1" applyBorder="1" applyAlignment="1" applyProtection="1">
      <alignment horizontal="center" vertical="center" wrapText="1"/>
    </xf>
    <xf numFmtId="171" fontId="0" fillId="0" borderId="0" xfId="0" applyNumberFormat="1" applyFont="1" applyProtection="1"/>
    <xf numFmtId="171" fontId="11" fillId="0" borderId="0" xfId="0" applyNumberFormat="1" applyFont="1" applyFill="1" applyBorder="1" applyAlignment="1" applyProtection="1">
      <alignment vertical="center"/>
    </xf>
    <xf numFmtId="170" fontId="16" fillId="0" borderId="0" xfId="0" applyNumberFormat="1" applyFont="1" applyFill="1" applyBorder="1" applyProtection="1"/>
    <xf numFmtId="0" fontId="0" fillId="0" borderId="0" xfId="0" applyFont="1" applyFill="1" applyProtection="1"/>
    <xf numFmtId="0" fontId="0" fillId="0" borderId="0" xfId="0" applyFont="1" applyBorder="1" applyProtection="1"/>
    <xf numFmtId="0" fontId="14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/>
    <xf numFmtId="171" fontId="16" fillId="0" borderId="0" xfId="0" applyNumberFormat="1" applyFont="1" applyFill="1" applyBorder="1" applyProtection="1"/>
    <xf numFmtId="4" fontId="11" fillId="0" borderId="0" xfId="0" applyNumberFormat="1" applyFont="1" applyBorder="1" applyProtection="1"/>
    <xf numFmtId="0" fontId="9" fillId="0" borderId="0" xfId="0" applyFont="1" applyAlignment="1" applyProtection="1"/>
    <xf numFmtId="20" fontId="0" fillId="0" borderId="0" xfId="0" applyNumberFormat="1" applyFont="1" applyProtection="1"/>
    <xf numFmtId="0" fontId="11" fillId="0" borderId="0" xfId="0" applyFont="1" applyBorder="1" applyAlignment="1" applyProtection="1"/>
    <xf numFmtId="46" fontId="14" fillId="0" borderId="0" xfId="0" applyNumberFormat="1" applyFont="1" applyBorder="1" applyAlignment="1" applyProtection="1"/>
    <xf numFmtId="46" fontId="0" fillId="0" borderId="0" xfId="0" applyNumberFormat="1" applyFont="1" applyProtection="1"/>
    <xf numFmtId="0" fontId="15" fillId="0" borderId="0" xfId="0" applyFont="1" applyProtection="1"/>
    <xf numFmtId="0" fontId="11" fillId="4" borderId="18" xfId="0" applyFont="1" applyFill="1" applyBorder="1" applyAlignment="1" applyProtection="1">
      <alignment vertical="center" wrapText="1"/>
    </xf>
    <xf numFmtId="0" fontId="11" fillId="4" borderId="28" xfId="0" applyFont="1" applyFill="1" applyBorder="1" applyAlignment="1" applyProtection="1">
      <alignment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protection locked="0"/>
    </xf>
    <xf numFmtId="0" fontId="14" fillId="0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Fill="1"/>
    <xf numFmtId="0" fontId="14" fillId="0" borderId="0" xfId="0" applyFont="1" applyFill="1" applyBorder="1" applyAlignment="1" applyProtection="1">
      <protection locked="0"/>
    </xf>
    <xf numFmtId="4" fontId="11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/>
    <xf numFmtId="0" fontId="11" fillId="0" borderId="0" xfId="0" applyFont="1" applyFill="1" applyBorder="1" applyAlignment="1"/>
    <xf numFmtId="171" fontId="11" fillId="0" borderId="0" xfId="0" applyNumberFormat="1" applyFont="1" applyFill="1" applyBorder="1" applyAlignment="1" applyProtection="1">
      <protection locked="0"/>
    </xf>
    <xf numFmtId="171" fontId="13" fillId="0" borderId="0" xfId="0" applyNumberFormat="1" applyFont="1" applyFill="1" applyBorder="1" applyAlignment="1"/>
    <xf numFmtId="171" fontId="13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vertical="center" wrapText="1"/>
      <protection locked="0"/>
    </xf>
    <xf numFmtId="171" fontId="10" fillId="0" borderId="0" xfId="0" applyNumberFormat="1" applyFont="1" applyFill="1" applyBorder="1" applyAlignment="1" applyProtection="1"/>
    <xf numFmtId="0" fontId="23" fillId="0" borderId="0" xfId="0" applyFont="1" applyFill="1" applyBorder="1"/>
    <xf numFmtId="0" fontId="0" fillId="0" borderId="0" xfId="0" applyFont="1" applyFill="1" applyBorder="1"/>
    <xf numFmtId="0" fontId="12" fillId="0" borderId="0" xfId="0" applyFont="1" applyFill="1" applyBorder="1"/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5" xfId="0" applyFont="1" applyBorder="1" applyAlignment="1" applyProtection="1">
      <alignment horizontal="center" vertical="top" wrapText="1"/>
      <protection locked="0"/>
    </xf>
    <xf numFmtId="0" fontId="11" fillId="0" borderId="29" xfId="0" applyFont="1" applyBorder="1" applyAlignment="1" applyProtection="1">
      <alignment horizontal="center" vertical="top" wrapText="1"/>
      <protection locked="0"/>
    </xf>
    <xf numFmtId="0" fontId="11" fillId="0" borderId="30" xfId="0" applyFont="1" applyBorder="1" applyAlignment="1" applyProtection="1">
      <alignment horizontal="center" vertical="top" wrapText="1"/>
      <protection locked="0"/>
    </xf>
    <xf numFmtId="0" fontId="11" fillId="0" borderId="27" xfId="0" applyFont="1" applyBorder="1" applyAlignment="1" applyProtection="1">
      <alignment horizontal="center" vertical="top" wrapText="1"/>
      <protection locked="0"/>
    </xf>
    <xf numFmtId="0" fontId="11" fillId="0" borderId="31" xfId="0" applyFont="1" applyBorder="1" applyAlignment="1" applyProtection="1">
      <alignment horizontal="center" vertical="top" wrapText="1"/>
      <protection locked="0"/>
    </xf>
    <xf numFmtId="0" fontId="0" fillId="0" borderId="32" xfId="0" applyFont="1" applyBorder="1" applyAlignment="1">
      <alignment horizontal="center"/>
    </xf>
    <xf numFmtId="0" fontId="0" fillId="4" borderId="22" xfId="0" applyFont="1" applyFill="1" applyBorder="1" applyAlignment="1">
      <alignment horizontal="left" wrapText="1"/>
    </xf>
    <xf numFmtId="0" fontId="8" fillId="4" borderId="14" xfId="0" applyFont="1" applyFill="1" applyBorder="1" applyAlignment="1">
      <alignment horizontal="right"/>
    </xf>
    <xf numFmtId="0" fontId="8" fillId="4" borderId="26" xfId="0" applyFont="1" applyFill="1" applyBorder="1" applyAlignment="1">
      <alignment horizontal="right"/>
    </xf>
    <xf numFmtId="0" fontId="0" fillId="3" borderId="18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2" fillId="2" borderId="6" xfId="1" applyFont="1" applyBorder="1" applyAlignment="1">
      <alignment horizontal="right"/>
    </xf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19" xfId="1" applyFont="1" applyBorder="1" applyAlignment="1">
      <alignment horizontal="center"/>
    </xf>
    <xf numFmtId="0" fontId="1" fillId="2" borderId="6" xfId="1" applyFont="1" applyBorder="1" applyAlignment="1" applyProtection="1">
      <alignment horizontal="center"/>
      <protection locked="0"/>
    </xf>
    <xf numFmtId="0" fontId="1" fillId="2" borderId="19" xfId="1" applyFont="1" applyBorder="1" applyAlignment="1" applyProtection="1">
      <alignment horizontal="center"/>
      <protection locked="0"/>
    </xf>
    <xf numFmtId="0" fontId="21" fillId="0" borderId="39" xfId="0" applyFont="1" applyFill="1" applyBorder="1" applyAlignment="1">
      <alignment horizontal="center" wrapText="1"/>
    </xf>
    <xf numFmtId="0" fontId="21" fillId="0" borderId="37" xfId="0" applyFont="1" applyFill="1" applyBorder="1" applyAlignment="1">
      <alignment horizontal="center" wrapText="1"/>
    </xf>
    <xf numFmtId="0" fontId="21" fillId="0" borderId="29" xfId="0" applyFont="1" applyFill="1" applyBorder="1" applyAlignment="1">
      <alignment horizontal="center" wrapText="1"/>
    </xf>
    <xf numFmtId="0" fontId="21" fillId="0" borderId="38" xfId="0" applyFont="1" applyFill="1" applyBorder="1" applyAlignment="1">
      <alignment horizontal="center" wrapText="1"/>
    </xf>
    <xf numFmtId="0" fontId="21" fillId="0" borderId="27" xfId="0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center" wrapText="1"/>
    </xf>
    <xf numFmtId="0" fontId="20" fillId="0" borderId="8" xfId="2" applyFont="1" applyFill="1" applyBorder="1" applyAlignment="1" applyProtection="1"/>
    <xf numFmtId="0" fontId="20" fillId="0" borderId="11" xfId="2" applyFont="1" applyFill="1" applyBorder="1" applyAlignment="1" applyProtection="1"/>
    <xf numFmtId="0" fontId="20" fillId="0" borderId="1" xfId="2" applyFont="1" applyFill="1" applyBorder="1" applyAlignment="1" applyProtection="1"/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49" fontId="2" fillId="2" borderId="6" xfId="1" applyNumberFormat="1" applyFont="1" applyBorder="1" applyAlignment="1" applyProtection="1">
      <alignment horizontal="left"/>
      <protection locked="0"/>
    </xf>
    <xf numFmtId="49" fontId="8" fillId="0" borderId="6" xfId="0" applyNumberFormat="1" applyFont="1" applyBorder="1" applyAlignment="1" applyProtection="1">
      <alignment horizontal="left"/>
      <protection locked="0"/>
    </xf>
    <xf numFmtId="49" fontId="8" fillId="0" borderId="19" xfId="0" applyNumberFormat="1" applyFont="1" applyBorder="1" applyAlignment="1" applyProtection="1">
      <alignment horizontal="left"/>
      <protection locked="0"/>
    </xf>
    <xf numFmtId="0" fontId="2" fillId="2" borderId="5" xfId="1" applyFont="1" applyBorder="1" applyAlignment="1">
      <alignment horizontal="right"/>
    </xf>
    <xf numFmtId="0" fontId="0" fillId="4" borderId="9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2" fillId="2" borderId="6" xfId="1" applyNumberFormat="1" applyFont="1" applyBorder="1" applyAlignment="1" applyProtection="1">
      <alignment horizontal="left"/>
      <protection locked="0"/>
    </xf>
    <xf numFmtId="0" fontId="2" fillId="2" borderId="19" xfId="1" applyNumberFormat="1" applyFont="1" applyBorder="1" applyAlignment="1" applyProtection="1">
      <alignment horizontal="left"/>
      <protection locked="0"/>
    </xf>
    <xf numFmtId="0" fontId="8" fillId="0" borderId="0" xfId="4" applyFont="1" applyBorder="1" applyAlignment="1">
      <alignment horizontal="left" vertical="top" wrapText="1"/>
    </xf>
    <xf numFmtId="0" fontId="28" fillId="0" borderId="0" xfId="4" applyFont="1" applyBorder="1" applyAlignment="1">
      <alignment horizontal="left" vertical="top" wrapText="1"/>
    </xf>
    <xf numFmtId="0" fontId="5" fillId="0" borderId="0" xfId="4" applyAlignment="1">
      <alignment horizontal="left" vertical="top" wrapText="1"/>
    </xf>
  </cellXfs>
  <cellStyles count="5">
    <cellStyle name="Dobrá" xfId="1" builtinId="26"/>
    <cellStyle name="Normálne" xfId="0" builtinId="0"/>
    <cellStyle name="Normálne 2" xfId="3"/>
    <cellStyle name="Normálne 3" xfId="4"/>
    <cellStyle name="normální_Směny plán 2004_II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99FFCC"/>
      <color rgb="FF99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0</xdr:row>
          <xdr:rowOff>266700</xdr:rowOff>
        </xdr:from>
        <xdr:to>
          <xdr:col>22</xdr:col>
          <xdr:colOff>171450</xdr:colOff>
          <xdr:row>0</xdr:row>
          <xdr:rowOff>685800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kument_programu_Microsoft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>
    <pageSetUpPr fitToPage="1"/>
  </sheetPr>
  <dimension ref="A1:BS50"/>
  <sheetViews>
    <sheetView showZeros="0" tabSelected="1" zoomScale="85" zoomScaleNormal="85" zoomScaleSheetLayoutView="100" zoomScalePageLayoutView="70" workbookViewId="0">
      <selection activeCell="O21" sqref="O21"/>
    </sheetView>
  </sheetViews>
  <sheetFormatPr defaultColWidth="7.7265625" defaultRowHeight="14.5" x14ac:dyDescent="0.35"/>
  <cols>
    <col min="1" max="1" width="32.1796875" style="5" customWidth="1"/>
    <col min="2" max="2" width="19.7265625" style="5" customWidth="1"/>
    <col min="3" max="3" width="20.7265625" style="5" customWidth="1"/>
    <col min="4" max="4" width="22.26953125" style="5" customWidth="1"/>
    <col min="5" max="35" width="5.7265625" style="5" customWidth="1"/>
    <col min="36" max="36" width="7.7265625" style="5" bestFit="1" customWidth="1"/>
    <col min="37" max="40" width="7.7265625" style="5" customWidth="1"/>
    <col min="41" max="55" width="7.7265625" style="19" customWidth="1"/>
    <col min="56" max="59" width="7.7265625" style="19" hidden="1" customWidth="1"/>
    <col min="60" max="60" width="10.7265625" style="19" hidden="1" customWidth="1"/>
    <col min="61" max="67" width="7.7265625" style="19" hidden="1" customWidth="1"/>
    <col min="68" max="68" width="7" style="19" hidden="1" customWidth="1"/>
    <col min="69" max="69" width="7.7265625" style="19" hidden="1" customWidth="1"/>
    <col min="70" max="71" width="7.7265625" style="19"/>
    <col min="72" max="16384" width="7.7265625" style="5"/>
  </cols>
  <sheetData>
    <row r="1" spans="1:37" ht="75" customHeight="1" thickBot="1" x14ac:dyDescent="0.4">
      <c r="A1" s="59" t="s">
        <v>51</v>
      </c>
      <c r="B1" s="104" t="s">
        <v>53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</row>
    <row r="2" spans="1:37" ht="15" thickBot="1" x14ac:dyDescent="0.4">
      <c r="A2" s="115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  <c r="M2" s="114" t="s">
        <v>3</v>
      </c>
      <c r="N2" s="114"/>
      <c r="O2" s="114"/>
      <c r="P2" s="118"/>
      <c r="Q2" s="118"/>
      <c r="R2" s="118"/>
      <c r="S2" s="118"/>
      <c r="T2" s="118"/>
      <c r="U2" s="118"/>
      <c r="V2" s="118"/>
      <c r="W2" s="119"/>
      <c r="X2" s="134" t="s">
        <v>1</v>
      </c>
      <c r="Y2" s="114"/>
      <c r="Z2" s="131" t="s">
        <v>56</v>
      </c>
      <c r="AA2" s="132"/>
      <c r="AB2" s="132"/>
      <c r="AC2" s="132"/>
      <c r="AD2" s="132"/>
      <c r="AE2" s="133"/>
      <c r="AF2" s="134" t="s">
        <v>2</v>
      </c>
      <c r="AG2" s="114"/>
      <c r="AH2" s="137">
        <v>2023</v>
      </c>
      <c r="AI2" s="137"/>
      <c r="AJ2" s="138"/>
    </row>
    <row r="3" spans="1:37" ht="15.75" customHeight="1" thickBot="1" x14ac:dyDescent="0.4">
      <c r="E3" s="58">
        <v>2.0833333333333332E-2</v>
      </c>
      <c r="F3" s="58">
        <v>0.25</v>
      </c>
      <c r="G3" s="55"/>
      <c r="H3" s="55"/>
      <c r="I3" s="55"/>
      <c r="J3" s="55"/>
      <c r="K3" s="55"/>
      <c r="AJ3" s="8"/>
    </row>
    <row r="4" spans="1:37" ht="15.75" customHeight="1" x14ac:dyDescent="0.35">
      <c r="A4" s="108" t="s">
        <v>24</v>
      </c>
      <c r="B4" s="110" t="s">
        <v>52</v>
      </c>
      <c r="C4" s="110" t="s">
        <v>40</v>
      </c>
      <c r="D4" s="112" t="s">
        <v>43</v>
      </c>
      <c r="E4" s="9">
        <v>1</v>
      </c>
      <c r="F4" s="9">
        <v>2</v>
      </c>
      <c r="G4" s="9">
        <v>3</v>
      </c>
      <c r="H4" s="9">
        <v>4</v>
      </c>
      <c r="I4" s="9">
        <v>5</v>
      </c>
      <c r="J4" s="9">
        <v>6</v>
      </c>
      <c r="K4" s="9">
        <v>7</v>
      </c>
      <c r="L4" s="9">
        <v>8</v>
      </c>
      <c r="M4" s="9">
        <v>9</v>
      </c>
      <c r="N4" s="9">
        <v>10</v>
      </c>
      <c r="O4" s="9">
        <v>11</v>
      </c>
      <c r="P4" s="9">
        <v>12</v>
      </c>
      <c r="Q4" s="9">
        <v>13</v>
      </c>
      <c r="R4" s="9">
        <v>14</v>
      </c>
      <c r="S4" s="9">
        <v>15</v>
      </c>
      <c r="T4" s="9">
        <v>16</v>
      </c>
      <c r="U4" s="9">
        <v>17</v>
      </c>
      <c r="V4" s="9">
        <v>18</v>
      </c>
      <c r="W4" s="9">
        <v>19</v>
      </c>
      <c r="X4" s="9">
        <v>20</v>
      </c>
      <c r="Y4" s="9">
        <v>21</v>
      </c>
      <c r="Z4" s="9">
        <v>22</v>
      </c>
      <c r="AA4" s="9">
        <v>23</v>
      </c>
      <c r="AB4" s="9">
        <v>24</v>
      </c>
      <c r="AC4" s="9">
        <v>25</v>
      </c>
      <c r="AD4" s="9">
        <v>26</v>
      </c>
      <c r="AE4" s="9">
        <v>27</v>
      </c>
      <c r="AF4" s="9">
        <v>28</v>
      </c>
      <c r="AG4" s="9">
        <f>IF(DAY(DATE($AH$2,BJ18+1,0))=28,"",29)</f>
        <v>29</v>
      </c>
      <c r="AH4" s="9">
        <f>IF(OR(DAY(DATE($AH$2,$BJ$18+1,0))=28,DAY(DATE($AH$2,$BJ$18+1,0))=29),"",IF(DAY(DATE($AH$2,$BJ$18+1,0))=29,"",30))</f>
        <v>30</v>
      </c>
      <c r="AI4" s="9">
        <f>IF(OR(DAY(DATE($AH$2,$BJ$18+1,0))=28,DAY(DATE($AH$2,$BJ$18+1,0))=29),"",IF(DAY(DATE($AH$2,$BJ$18+1,0))=30,"",31))</f>
        <v>31</v>
      </c>
      <c r="AJ4" s="135" t="s">
        <v>44</v>
      </c>
    </row>
    <row r="5" spans="1:37" ht="15" thickBot="1" x14ac:dyDescent="0.4">
      <c r="A5" s="109"/>
      <c r="B5" s="111"/>
      <c r="C5" s="111"/>
      <c r="D5" s="113"/>
      <c r="E5" s="10">
        <f t="shared" ref="E5:AF5" si="0">(DATE($AH$2,$BJ$18,E4))</f>
        <v>45200</v>
      </c>
      <c r="F5" s="10">
        <f t="shared" si="0"/>
        <v>45201</v>
      </c>
      <c r="G5" s="10">
        <f t="shared" si="0"/>
        <v>45202</v>
      </c>
      <c r="H5" s="10">
        <f t="shared" si="0"/>
        <v>45203</v>
      </c>
      <c r="I5" s="10">
        <f t="shared" si="0"/>
        <v>45204</v>
      </c>
      <c r="J5" s="10">
        <f t="shared" si="0"/>
        <v>45205</v>
      </c>
      <c r="K5" s="10">
        <f t="shared" si="0"/>
        <v>45206</v>
      </c>
      <c r="L5" s="10">
        <f t="shared" si="0"/>
        <v>45207</v>
      </c>
      <c r="M5" s="10">
        <f t="shared" si="0"/>
        <v>45208</v>
      </c>
      <c r="N5" s="10">
        <f t="shared" si="0"/>
        <v>45209</v>
      </c>
      <c r="O5" s="10">
        <f t="shared" si="0"/>
        <v>45210</v>
      </c>
      <c r="P5" s="10">
        <f t="shared" si="0"/>
        <v>45211</v>
      </c>
      <c r="Q5" s="10">
        <f t="shared" si="0"/>
        <v>45212</v>
      </c>
      <c r="R5" s="10">
        <f t="shared" si="0"/>
        <v>45213</v>
      </c>
      <c r="S5" s="10">
        <f t="shared" si="0"/>
        <v>45214</v>
      </c>
      <c r="T5" s="10">
        <f t="shared" si="0"/>
        <v>45215</v>
      </c>
      <c r="U5" s="10">
        <f t="shared" si="0"/>
        <v>45216</v>
      </c>
      <c r="V5" s="10">
        <f t="shared" si="0"/>
        <v>45217</v>
      </c>
      <c r="W5" s="10">
        <f t="shared" si="0"/>
        <v>45218</v>
      </c>
      <c r="X5" s="10">
        <f t="shared" si="0"/>
        <v>45219</v>
      </c>
      <c r="Y5" s="10">
        <f t="shared" si="0"/>
        <v>45220</v>
      </c>
      <c r="Z5" s="10">
        <f t="shared" si="0"/>
        <v>45221</v>
      </c>
      <c r="AA5" s="10">
        <f t="shared" si="0"/>
        <v>45222</v>
      </c>
      <c r="AB5" s="10">
        <f t="shared" si="0"/>
        <v>45223</v>
      </c>
      <c r="AC5" s="10">
        <f t="shared" si="0"/>
        <v>45224</v>
      </c>
      <c r="AD5" s="10">
        <f t="shared" si="0"/>
        <v>45225</v>
      </c>
      <c r="AE5" s="10">
        <f t="shared" si="0"/>
        <v>45226</v>
      </c>
      <c r="AF5" s="10">
        <f t="shared" si="0"/>
        <v>45227</v>
      </c>
      <c r="AG5" s="11">
        <f>IF(ISERROR(DATE($AH$2,$BJ$18,AG4)),"",(DATE($AH$2,$BJ$18,AG4)))</f>
        <v>45228</v>
      </c>
      <c r="AH5" s="11">
        <f>IF(ISERROR(DATE($AH$2,$BJ$18,AH4)),"",(DATE($AH$2,$BJ$18,AH4)))</f>
        <v>45229</v>
      </c>
      <c r="AI5" s="11">
        <f>IF(ISERROR(DATE($AH$2,$BJ$18,AI4)),"",(DATE($AH$2,$BJ$18,AI4)))</f>
        <v>45230</v>
      </c>
      <c r="AJ5" s="136"/>
    </row>
    <row r="6" spans="1:37" ht="29.5" customHeight="1" thickBot="1" x14ac:dyDescent="0.4">
      <c r="A6" s="48"/>
      <c r="B6" s="49"/>
      <c r="C6" s="50" t="s">
        <v>30</v>
      </c>
      <c r="D6" s="50"/>
      <c r="E6" s="46">
        <f t="shared" ref="E6:AI6" si="1">IF(AND((E18+E19)&gt;$F$3, E18&gt;E19),E18-$E$3, E18)</f>
        <v>0</v>
      </c>
      <c r="F6" s="46">
        <f t="shared" si="1"/>
        <v>0</v>
      </c>
      <c r="G6" s="46">
        <f t="shared" si="1"/>
        <v>0</v>
      </c>
      <c r="H6" s="46">
        <f t="shared" si="1"/>
        <v>0</v>
      </c>
      <c r="I6" s="46">
        <f t="shared" si="1"/>
        <v>0</v>
      </c>
      <c r="J6" s="46">
        <f t="shared" si="1"/>
        <v>0</v>
      </c>
      <c r="K6" s="46">
        <f t="shared" si="1"/>
        <v>0</v>
      </c>
      <c r="L6" s="46">
        <f t="shared" si="1"/>
        <v>0</v>
      </c>
      <c r="M6" s="46">
        <f t="shared" si="1"/>
        <v>0</v>
      </c>
      <c r="N6" s="46">
        <f t="shared" si="1"/>
        <v>0</v>
      </c>
      <c r="O6" s="46">
        <f t="shared" si="1"/>
        <v>0</v>
      </c>
      <c r="P6" s="46">
        <f t="shared" si="1"/>
        <v>0</v>
      </c>
      <c r="Q6" s="46">
        <f t="shared" si="1"/>
        <v>0</v>
      </c>
      <c r="R6" s="46">
        <f t="shared" si="1"/>
        <v>0</v>
      </c>
      <c r="S6" s="46">
        <f t="shared" si="1"/>
        <v>0</v>
      </c>
      <c r="T6" s="46">
        <f t="shared" si="1"/>
        <v>0</v>
      </c>
      <c r="U6" s="46">
        <f t="shared" si="1"/>
        <v>0</v>
      </c>
      <c r="V6" s="46">
        <f t="shared" si="1"/>
        <v>0</v>
      </c>
      <c r="W6" s="46">
        <f t="shared" si="1"/>
        <v>0</v>
      </c>
      <c r="X6" s="46">
        <f t="shared" si="1"/>
        <v>0</v>
      </c>
      <c r="Y6" s="46">
        <f t="shared" si="1"/>
        <v>0</v>
      </c>
      <c r="Z6" s="46">
        <f t="shared" si="1"/>
        <v>0</v>
      </c>
      <c r="AA6" s="46">
        <f t="shared" si="1"/>
        <v>0</v>
      </c>
      <c r="AB6" s="46">
        <f t="shared" si="1"/>
        <v>0</v>
      </c>
      <c r="AC6" s="46">
        <f t="shared" si="1"/>
        <v>0</v>
      </c>
      <c r="AD6" s="46">
        <f t="shared" si="1"/>
        <v>0</v>
      </c>
      <c r="AE6" s="46">
        <f t="shared" si="1"/>
        <v>0</v>
      </c>
      <c r="AF6" s="46">
        <f t="shared" si="1"/>
        <v>0</v>
      </c>
      <c r="AG6" s="46">
        <f t="shared" si="1"/>
        <v>0</v>
      </c>
      <c r="AH6" s="46">
        <f t="shared" si="1"/>
        <v>0</v>
      </c>
      <c r="AI6" s="46">
        <f t="shared" si="1"/>
        <v>0</v>
      </c>
      <c r="AJ6" s="47">
        <f>SUM(E6:AI6)</f>
        <v>0</v>
      </c>
    </row>
    <row r="7" spans="1:37" ht="15" x14ac:dyDescent="0.35">
      <c r="A7" s="37"/>
      <c r="B7" s="38"/>
      <c r="C7" s="122" t="s">
        <v>45</v>
      </c>
      <c r="D7" s="123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44"/>
    </row>
    <row r="8" spans="1:37" ht="15.5" thickBot="1" x14ac:dyDescent="0.4">
      <c r="A8" s="39"/>
      <c r="B8" s="40"/>
      <c r="C8" s="124" t="s">
        <v>46</v>
      </c>
      <c r="D8" s="125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45"/>
    </row>
    <row r="9" spans="1:37" ht="29.25" customHeight="1" thickBot="1" x14ac:dyDescent="0.4">
      <c r="A9" s="60" t="s">
        <v>50</v>
      </c>
      <c r="B9" s="40" t="s">
        <v>38</v>
      </c>
      <c r="C9" s="105" t="s">
        <v>48</v>
      </c>
      <c r="D9" s="105"/>
      <c r="E9" s="46">
        <f t="shared" ref="E9:AI9" si="2">IF(AND((E18+E19)&gt;$F$3, E19&gt;=E18),E19-$E$3, E19)</f>
        <v>0</v>
      </c>
      <c r="F9" s="46">
        <f t="shared" si="2"/>
        <v>0</v>
      </c>
      <c r="G9" s="46">
        <f t="shared" si="2"/>
        <v>0</v>
      </c>
      <c r="H9" s="46">
        <f t="shared" si="2"/>
        <v>0</v>
      </c>
      <c r="I9" s="46">
        <f t="shared" si="2"/>
        <v>0</v>
      </c>
      <c r="J9" s="46">
        <f t="shared" si="2"/>
        <v>0</v>
      </c>
      <c r="K9" s="46">
        <f t="shared" si="2"/>
        <v>0</v>
      </c>
      <c r="L9" s="46">
        <f t="shared" si="2"/>
        <v>0</v>
      </c>
      <c r="M9" s="46">
        <f t="shared" si="2"/>
        <v>0</v>
      </c>
      <c r="N9" s="46">
        <f t="shared" si="2"/>
        <v>0</v>
      </c>
      <c r="O9" s="46">
        <f t="shared" si="2"/>
        <v>0</v>
      </c>
      <c r="P9" s="46">
        <f t="shared" si="2"/>
        <v>0</v>
      </c>
      <c r="Q9" s="46">
        <f t="shared" si="2"/>
        <v>0</v>
      </c>
      <c r="R9" s="46">
        <f t="shared" si="2"/>
        <v>0</v>
      </c>
      <c r="S9" s="46">
        <f t="shared" si="2"/>
        <v>0</v>
      </c>
      <c r="T9" s="46">
        <f t="shared" si="2"/>
        <v>0</v>
      </c>
      <c r="U9" s="46">
        <f t="shared" si="2"/>
        <v>0</v>
      </c>
      <c r="V9" s="46">
        <f t="shared" si="2"/>
        <v>0</v>
      </c>
      <c r="W9" s="46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6">
        <f t="shared" si="2"/>
        <v>0</v>
      </c>
      <c r="AB9" s="46">
        <f t="shared" si="2"/>
        <v>0</v>
      </c>
      <c r="AC9" s="46">
        <f t="shared" si="2"/>
        <v>0</v>
      </c>
      <c r="AD9" s="46">
        <f t="shared" si="2"/>
        <v>0</v>
      </c>
      <c r="AE9" s="46">
        <f t="shared" si="2"/>
        <v>0</v>
      </c>
      <c r="AF9" s="46">
        <f t="shared" si="2"/>
        <v>0</v>
      </c>
      <c r="AG9" s="46">
        <f t="shared" si="2"/>
        <v>0</v>
      </c>
      <c r="AH9" s="46">
        <f t="shared" si="2"/>
        <v>0</v>
      </c>
      <c r="AI9" s="46">
        <f t="shared" si="2"/>
        <v>0</v>
      </c>
      <c r="AJ9" s="47">
        <f>SUM(E9:AI9)</f>
        <v>0</v>
      </c>
    </row>
    <row r="10" spans="1:37" x14ac:dyDescent="0.35">
      <c r="A10" s="41"/>
      <c r="B10" s="40"/>
      <c r="C10" s="122" t="s">
        <v>45</v>
      </c>
      <c r="D10" s="123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44"/>
    </row>
    <row r="11" spans="1:37" ht="15" thickBot="1" x14ac:dyDescent="0.4">
      <c r="A11" s="41"/>
      <c r="B11" s="40"/>
      <c r="C11" s="120" t="s">
        <v>46</v>
      </c>
      <c r="D11" s="121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42"/>
    </row>
    <row r="12" spans="1:37" ht="29.25" customHeight="1" thickBot="1" x14ac:dyDescent="0.4">
      <c r="A12" s="41"/>
      <c r="B12" s="40" t="s">
        <v>38</v>
      </c>
      <c r="C12" s="105" t="s">
        <v>49</v>
      </c>
      <c r="D12" s="105"/>
      <c r="E12" s="46">
        <f>E14-E13</f>
        <v>0</v>
      </c>
      <c r="F12" s="46">
        <f t="shared" ref="F12:AI12" si="3">F14-F13</f>
        <v>0</v>
      </c>
      <c r="G12" s="46">
        <f t="shared" si="3"/>
        <v>0</v>
      </c>
      <c r="H12" s="46">
        <f t="shared" si="3"/>
        <v>0</v>
      </c>
      <c r="I12" s="46">
        <f t="shared" si="3"/>
        <v>0</v>
      </c>
      <c r="J12" s="46">
        <f t="shared" si="3"/>
        <v>0</v>
      </c>
      <c r="K12" s="46">
        <f t="shared" si="3"/>
        <v>0</v>
      </c>
      <c r="L12" s="46">
        <f t="shared" si="3"/>
        <v>0</v>
      </c>
      <c r="M12" s="46">
        <f t="shared" si="3"/>
        <v>0</v>
      </c>
      <c r="N12" s="46">
        <f t="shared" si="3"/>
        <v>0</v>
      </c>
      <c r="O12" s="46">
        <f t="shared" si="3"/>
        <v>0</v>
      </c>
      <c r="P12" s="46">
        <f t="shared" si="3"/>
        <v>0</v>
      </c>
      <c r="Q12" s="46">
        <f t="shared" si="3"/>
        <v>0</v>
      </c>
      <c r="R12" s="46">
        <f t="shared" si="3"/>
        <v>0</v>
      </c>
      <c r="S12" s="46">
        <f t="shared" si="3"/>
        <v>0</v>
      </c>
      <c r="T12" s="46">
        <f t="shared" si="3"/>
        <v>0</v>
      </c>
      <c r="U12" s="46">
        <f t="shared" si="3"/>
        <v>0</v>
      </c>
      <c r="V12" s="46">
        <f t="shared" si="3"/>
        <v>0</v>
      </c>
      <c r="W12" s="46">
        <f t="shared" si="3"/>
        <v>0</v>
      </c>
      <c r="X12" s="46">
        <f t="shared" si="3"/>
        <v>0</v>
      </c>
      <c r="Y12" s="46">
        <f t="shared" si="3"/>
        <v>0</v>
      </c>
      <c r="Z12" s="46">
        <f t="shared" si="3"/>
        <v>0</v>
      </c>
      <c r="AA12" s="46">
        <f t="shared" si="3"/>
        <v>0</v>
      </c>
      <c r="AB12" s="46">
        <f t="shared" si="3"/>
        <v>0</v>
      </c>
      <c r="AC12" s="46">
        <f t="shared" si="3"/>
        <v>0</v>
      </c>
      <c r="AD12" s="46">
        <f t="shared" si="3"/>
        <v>0</v>
      </c>
      <c r="AE12" s="46">
        <f t="shared" si="3"/>
        <v>0</v>
      </c>
      <c r="AF12" s="46">
        <f t="shared" si="3"/>
        <v>0</v>
      </c>
      <c r="AG12" s="46">
        <f t="shared" si="3"/>
        <v>0</v>
      </c>
      <c r="AH12" s="46">
        <f t="shared" si="3"/>
        <v>0</v>
      </c>
      <c r="AI12" s="46">
        <f t="shared" si="3"/>
        <v>0</v>
      </c>
      <c r="AJ12" s="47">
        <f>SUM(E12:AI12)</f>
        <v>0</v>
      </c>
    </row>
    <row r="13" spans="1:37" x14ac:dyDescent="0.35">
      <c r="A13" s="41"/>
      <c r="B13" s="40"/>
      <c r="C13" s="122" t="s">
        <v>45</v>
      </c>
      <c r="D13" s="123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44"/>
    </row>
    <row r="14" spans="1:37" ht="15" thickBot="1" x14ac:dyDescent="0.4">
      <c r="A14" s="41"/>
      <c r="B14" s="40"/>
      <c r="C14" s="120" t="s">
        <v>46</v>
      </c>
      <c r="D14" s="121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42"/>
    </row>
    <row r="15" spans="1:37" ht="15" thickBot="1" x14ac:dyDescent="0.4">
      <c r="A15" s="106" t="s">
        <v>39</v>
      </c>
      <c r="B15" s="107"/>
      <c r="C15" s="107"/>
      <c r="D15" s="107"/>
      <c r="E15" s="36">
        <f>E12+E9+E6</f>
        <v>0</v>
      </c>
      <c r="F15" s="36">
        <f t="shared" ref="F15:AI15" si="4">F12+F9+F6</f>
        <v>0</v>
      </c>
      <c r="G15" s="36">
        <f t="shared" si="4"/>
        <v>0</v>
      </c>
      <c r="H15" s="36">
        <f t="shared" si="4"/>
        <v>0</v>
      </c>
      <c r="I15" s="36">
        <f t="shared" si="4"/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  <c r="M15" s="36">
        <f t="shared" si="4"/>
        <v>0</v>
      </c>
      <c r="N15" s="36">
        <f t="shared" si="4"/>
        <v>0</v>
      </c>
      <c r="O15" s="36">
        <f t="shared" si="4"/>
        <v>0</v>
      </c>
      <c r="P15" s="36">
        <f t="shared" si="4"/>
        <v>0</v>
      </c>
      <c r="Q15" s="36">
        <f t="shared" si="4"/>
        <v>0</v>
      </c>
      <c r="R15" s="36">
        <f t="shared" si="4"/>
        <v>0</v>
      </c>
      <c r="S15" s="36">
        <f t="shared" si="4"/>
        <v>0</v>
      </c>
      <c r="T15" s="36">
        <f t="shared" si="4"/>
        <v>0</v>
      </c>
      <c r="U15" s="36">
        <f t="shared" si="4"/>
        <v>0</v>
      </c>
      <c r="V15" s="36">
        <f t="shared" si="4"/>
        <v>0</v>
      </c>
      <c r="W15" s="36">
        <f t="shared" si="4"/>
        <v>0</v>
      </c>
      <c r="X15" s="36">
        <f t="shared" si="4"/>
        <v>0</v>
      </c>
      <c r="Y15" s="36">
        <f t="shared" si="4"/>
        <v>0</v>
      </c>
      <c r="Z15" s="36">
        <f t="shared" si="4"/>
        <v>0</v>
      </c>
      <c r="AA15" s="36">
        <f t="shared" si="4"/>
        <v>0</v>
      </c>
      <c r="AB15" s="36">
        <f t="shared" si="4"/>
        <v>0</v>
      </c>
      <c r="AC15" s="36">
        <f t="shared" si="4"/>
        <v>0</v>
      </c>
      <c r="AD15" s="36">
        <f t="shared" si="4"/>
        <v>0</v>
      </c>
      <c r="AE15" s="36">
        <f t="shared" si="4"/>
        <v>0</v>
      </c>
      <c r="AF15" s="36">
        <f t="shared" si="4"/>
        <v>0</v>
      </c>
      <c r="AG15" s="36">
        <f t="shared" si="4"/>
        <v>0</v>
      </c>
      <c r="AH15" s="36">
        <f t="shared" si="4"/>
        <v>0</v>
      </c>
      <c r="AI15" s="36">
        <f t="shared" si="4"/>
        <v>0</v>
      </c>
      <c r="AJ15" s="43">
        <f t="shared" ref="AJ15" si="5">SUM(AJ6:AJ12)</f>
        <v>0</v>
      </c>
    </row>
    <row r="16" spans="1:37" ht="11.25" customHeight="1" x14ac:dyDescent="0.35">
      <c r="C16" s="5" t="str">
        <f>IF(E16&gt;12,"prekročených 12 hodím u zamestnávateľa", "")</f>
        <v/>
      </c>
      <c r="E16" s="61">
        <f>E6+E9</f>
        <v>0</v>
      </c>
      <c r="F16" s="61">
        <f t="shared" ref="F16:AI16" si="6">F6+F9</f>
        <v>0</v>
      </c>
      <c r="G16" s="61">
        <f t="shared" si="6"/>
        <v>0</v>
      </c>
      <c r="H16" s="61">
        <f t="shared" si="6"/>
        <v>0</v>
      </c>
      <c r="I16" s="61">
        <f t="shared" si="6"/>
        <v>0</v>
      </c>
      <c r="J16" s="61">
        <f t="shared" si="6"/>
        <v>0</v>
      </c>
      <c r="K16" s="61">
        <f t="shared" si="6"/>
        <v>0</v>
      </c>
      <c r="L16" s="61">
        <f t="shared" si="6"/>
        <v>0</v>
      </c>
      <c r="M16" s="61">
        <f t="shared" si="6"/>
        <v>0</v>
      </c>
      <c r="N16" s="61">
        <f t="shared" si="6"/>
        <v>0</v>
      </c>
      <c r="O16" s="61">
        <f t="shared" si="6"/>
        <v>0</v>
      </c>
      <c r="P16" s="61">
        <f t="shared" si="6"/>
        <v>0</v>
      </c>
      <c r="Q16" s="61">
        <f t="shared" si="6"/>
        <v>0</v>
      </c>
      <c r="R16" s="61">
        <f t="shared" si="6"/>
        <v>0</v>
      </c>
      <c r="S16" s="61">
        <f t="shared" si="6"/>
        <v>0</v>
      </c>
      <c r="T16" s="61">
        <f t="shared" si="6"/>
        <v>0</v>
      </c>
      <c r="U16" s="61">
        <f t="shared" si="6"/>
        <v>0</v>
      </c>
      <c r="V16" s="61">
        <f t="shared" si="6"/>
        <v>0</v>
      </c>
      <c r="W16" s="61">
        <f t="shared" si="6"/>
        <v>0</v>
      </c>
      <c r="X16" s="61">
        <f t="shared" si="6"/>
        <v>0</v>
      </c>
      <c r="Y16" s="61">
        <f t="shared" si="6"/>
        <v>0</v>
      </c>
      <c r="Z16" s="61">
        <f t="shared" si="6"/>
        <v>0</v>
      </c>
      <c r="AA16" s="61">
        <f t="shared" si="6"/>
        <v>0</v>
      </c>
      <c r="AB16" s="61">
        <f t="shared" si="6"/>
        <v>0</v>
      </c>
      <c r="AC16" s="61">
        <f t="shared" si="6"/>
        <v>0</v>
      </c>
      <c r="AD16" s="61">
        <f t="shared" si="6"/>
        <v>0</v>
      </c>
      <c r="AE16" s="61">
        <f t="shared" si="6"/>
        <v>0</v>
      </c>
      <c r="AF16" s="61">
        <f t="shared" si="6"/>
        <v>0</v>
      </c>
      <c r="AG16" s="61">
        <f t="shared" si="6"/>
        <v>0</v>
      </c>
      <c r="AH16" s="61">
        <f t="shared" si="6"/>
        <v>0</v>
      </c>
      <c r="AI16" s="61">
        <f t="shared" si="6"/>
        <v>0</v>
      </c>
      <c r="AJ16" s="61"/>
      <c r="AK16" s="62"/>
    </row>
    <row r="17" spans="1:71" ht="14.5" customHeight="1" thickBot="1" x14ac:dyDescent="0.4">
      <c r="A17" s="93"/>
      <c r="B17" s="93"/>
      <c r="C17" s="93"/>
      <c r="D17" s="93"/>
      <c r="E17" s="63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2"/>
    </row>
    <row r="18" spans="1:71" ht="26" x14ac:dyDescent="0.35">
      <c r="A18" s="79" t="s">
        <v>41</v>
      </c>
      <c r="B18" s="129"/>
      <c r="C18" s="130"/>
      <c r="D18" s="93"/>
      <c r="E18" s="56"/>
      <c r="F18" s="56"/>
      <c r="G18" s="56">
        <f t="shared" ref="G18:AI18" si="7">G8-G7</f>
        <v>0</v>
      </c>
      <c r="H18" s="56">
        <f t="shared" si="7"/>
        <v>0</v>
      </c>
      <c r="I18" s="56">
        <f t="shared" si="7"/>
        <v>0</v>
      </c>
      <c r="J18" s="56">
        <f t="shared" si="7"/>
        <v>0</v>
      </c>
      <c r="K18" s="56">
        <f t="shared" si="7"/>
        <v>0</v>
      </c>
      <c r="L18" s="56">
        <f t="shared" si="7"/>
        <v>0</v>
      </c>
      <c r="M18" s="56">
        <f t="shared" si="7"/>
        <v>0</v>
      </c>
      <c r="N18" s="56">
        <f t="shared" si="7"/>
        <v>0</v>
      </c>
      <c r="O18" s="56">
        <f t="shared" si="7"/>
        <v>0</v>
      </c>
      <c r="P18" s="56">
        <f t="shared" si="7"/>
        <v>0</v>
      </c>
      <c r="Q18" s="56">
        <f t="shared" si="7"/>
        <v>0</v>
      </c>
      <c r="R18" s="56">
        <f t="shared" si="7"/>
        <v>0</v>
      </c>
      <c r="S18" s="56">
        <f t="shared" si="7"/>
        <v>0</v>
      </c>
      <c r="T18" s="56">
        <f t="shared" si="7"/>
        <v>0</v>
      </c>
      <c r="U18" s="56">
        <f t="shared" si="7"/>
        <v>0</v>
      </c>
      <c r="V18" s="56">
        <f t="shared" si="7"/>
        <v>0</v>
      </c>
      <c r="W18" s="56">
        <f t="shared" si="7"/>
        <v>0</v>
      </c>
      <c r="X18" s="56">
        <f t="shared" si="7"/>
        <v>0</v>
      </c>
      <c r="Y18" s="56">
        <f t="shared" si="7"/>
        <v>0</v>
      </c>
      <c r="Z18" s="56">
        <f t="shared" si="7"/>
        <v>0</v>
      </c>
      <c r="AA18" s="56">
        <f t="shared" si="7"/>
        <v>0</v>
      </c>
      <c r="AB18" s="56">
        <f t="shared" si="7"/>
        <v>0</v>
      </c>
      <c r="AC18" s="56">
        <f t="shared" si="7"/>
        <v>0</v>
      </c>
      <c r="AD18" s="56">
        <f t="shared" si="7"/>
        <v>0</v>
      </c>
      <c r="AE18" s="56">
        <f t="shared" si="7"/>
        <v>0</v>
      </c>
      <c r="AF18" s="56">
        <f t="shared" si="7"/>
        <v>0</v>
      </c>
      <c r="AG18" s="56">
        <f t="shared" si="7"/>
        <v>0</v>
      </c>
      <c r="AH18" s="56">
        <f t="shared" si="7"/>
        <v>0</v>
      </c>
      <c r="AI18" s="56">
        <f t="shared" si="7"/>
        <v>0</v>
      </c>
      <c r="AJ18" s="64"/>
      <c r="AK18" s="62"/>
      <c r="BE18" s="20" t="s">
        <v>30</v>
      </c>
      <c r="BH18" s="20" t="s">
        <v>30</v>
      </c>
      <c r="BJ18" s="19">
        <f>MONTH(DATEVALUE(Z2&amp;" 1"))</f>
        <v>10</v>
      </c>
      <c r="BK18" s="126" t="s">
        <v>11</v>
      </c>
      <c r="BL18" s="127"/>
      <c r="BM18" s="127"/>
      <c r="BN18" s="127"/>
      <c r="BO18" s="128"/>
      <c r="BP18" s="21">
        <f>DATE($AH$2,1,1)</f>
        <v>44927</v>
      </c>
    </row>
    <row r="19" spans="1:71" ht="42.65" customHeight="1" thickBot="1" x14ac:dyDescent="0.4">
      <c r="A19" s="80" t="s">
        <v>28</v>
      </c>
      <c r="B19" s="98"/>
      <c r="C19" s="99"/>
      <c r="D19" s="63"/>
      <c r="E19" s="57"/>
      <c r="F19" s="57"/>
      <c r="G19" s="57">
        <f t="shared" ref="G19:AI19" si="8">G11-G10</f>
        <v>0</v>
      </c>
      <c r="H19" s="57">
        <f t="shared" si="8"/>
        <v>0</v>
      </c>
      <c r="I19" s="57">
        <f t="shared" si="8"/>
        <v>0</v>
      </c>
      <c r="J19" s="57">
        <f t="shared" si="8"/>
        <v>0</v>
      </c>
      <c r="K19" s="57">
        <f t="shared" si="8"/>
        <v>0</v>
      </c>
      <c r="L19" s="57">
        <f t="shared" si="8"/>
        <v>0</v>
      </c>
      <c r="M19" s="57">
        <f t="shared" si="8"/>
        <v>0</v>
      </c>
      <c r="N19" s="57">
        <f t="shared" si="8"/>
        <v>0</v>
      </c>
      <c r="O19" s="57">
        <f t="shared" si="8"/>
        <v>0</v>
      </c>
      <c r="P19" s="57">
        <f t="shared" si="8"/>
        <v>0</v>
      </c>
      <c r="Q19" s="57">
        <f t="shared" si="8"/>
        <v>0</v>
      </c>
      <c r="R19" s="57">
        <f t="shared" si="8"/>
        <v>0</v>
      </c>
      <c r="S19" s="57">
        <f t="shared" si="8"/>
        <v>0</v>
      </c>
      <c r="T19" s="57">
        <f t="shared" si="8"/>
        <v>0</v>
      </c>
      <c r="U19" s="57">
        <f t="shared" si="8"/>
        <v>0</v>
      </c>
      <c r="V19" s="57">
        <f t="shared" si="8"/>
        <v>0</v>
      </c>
      <c r="W19" s="57">
        <f t="shared" si="8"/>
        <v>0</v>
      </c>
      <c r="X19" s="57">
        <f t="shared" si="8"/>
        <v>0</v>
      </c>
      <c r="Y19" s="57">
        <f t="shared" si="8"/>
        <v>0</v>
      </c>
      <c r="Z19" s="57">
        <f t="shared" si="8"/>
        <v>0</v>
      </c>
      <c r="AA19" s="57">
        <f t="shared" si="8"/>
        <v>0</v>
      </c>
      <c r="AB19" s="57">
        <f t="shared" si="8"/>
        <v>0</v>
      </c>
      <c r="AC19" s="57">
        <f t="shared" si="8"/>
        <v>0</v>
      </c>
      <c r="AD19" s="57">
        <f t="shared" si="8"/>
        <v>0</v>
      </c>
      <c r="AE19" s="57">
        <f t="shared" si="8"/>
        <v>0</v>
      </c>
      <c r="AF19" s="57">
        <f t="shared" si="8"/>
        <v>0</v>
      </c>
      <c r="AG19" s="57">
        <f t="shared" si="8"/>
        <v>0</v>
      </c>
      <c r="AH19" s="57">
        <f t="shared" si="8"/>
        <v>0</v>
      </c>
      <c r="AI19" s="57">
        <f t="shared" si="8"/>
        <v>0</v>
      </c>
      <c r="AJ19" s="64"/>
      <c r="AK19" s="62"/>
      <c r="BE19" s="22" t="s">
        <v>31</v>
      </c>
      <c r="BH19" s="19">
        <v>2023</v>
      </c>
      <c r="BK19" s="126" t="s">
        <v>12</v>
      </c>
      <c r="BL19" s="127"/>
      <c r="BM19" s="127"/>
      <c r="BN19" s="127"/>
      <c r="BO19" s="128"/>
      <c r="BP19" s="21">
        <f>DATE($AH$2,1,6)</f>
        <v>44932</v>
      </c>
    </row>
    <row r="20" spans="1:71" ht="18" customHeight="1" x14ac:dyDescent="0.35">
      <c r="A20" s="79" t="s">
        <v>42</v>
      </c>
      <c r="B20" s="100"/>
      <c r="C20" s="101"/>
      <c r="D20" s="87"/>
      <c r="E20" s="65"/>
      <c r="F20" s="65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BE20" s="22" t="s">
        <v>32</v>
      </c>
      <c r="BH20" s="19">
        <v>2024</v>
      </c>
      <c r="BK20" s="23" t="s">
        <v>13</v>
      </c>
      <c r="BL20" s="24"/>
      <c r="BM20" s="24"/>
      <c r="BN20" s="24"/>
      <c r="BO20" s="25"/>
      <c r="BP20" s="21">
        <f>BP21-3</f>
        <v>45023</v>
      </c>
    </row>
    <row r="21" spans="1:71" ht="35.5" customHeight="1" thickBot="1" x14ac:dyDescent="0.4">
      <c r="A21" s="81" t="s">
        <v>47</v>
      </c>
      <c r="B21" s="102"/>
      <c r="C21" s="103"/>
      <c r="D21" s="88"/>
      <c r="E21" s="94"/>
      <c r="F21" s="94"/>
      <c r="G21" s="66"/>
      <c r="H21" s="66"/>
      <c r="I21" s="66"/>
      <c r="J21" s="67"/>
      <c r="K21" s="67"/>
      <c r="L21" s="68"/>
      <c r="M21" s="69"/>
      <c r="N21" s="69"/>
      <c r="O21" s="69"/>
      <c r="P21" s="69"/>
      <c r="Q21" s="70"/>
      <c r="R21" s="70"/>
      <c r="S21" s="70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71"/>
      <c r="AK21" s="62"/>
      <c r="BE21" s="22" t="s">
        <v>33</v>
      </c>
      <c r="BH21" s="19">
        <v>2025</v>
      </c>
      <c r="BK21" s="23" t="s">
        <v>23</v>
      </c>
      <c r="BL21" s="24"/>
      <c r="BM21" s="24"/>
      <c r="BN21" s="24"/>
      <c r="BO21" s="25"/>
      <c r="BP21" s="21">
        <f>DOLLAR(("4/"&amp;AH2)/7+MOD(19*MOD($AH$2,19)-7,30)*14%,)*7-5</f>
        <v>45026</v>
      </c>
    </row>
    <row r="22" spans="1:71" x14ac:dyDescent="0.35">
      <c r="A22" s="89"/>
      <c r="B22" s="90"/>
      <c r="C22" s="90"/>
      <c r="D22" s="88"/>
      <c r="E22" s="72"/>
      <c r="F22" s="62"/>
      <c r="G22" s="62"/>
      <c r="H22" s="62"/>
      <c r="I22" s="62"/>
      <c r="J22" s="62"/>
      <c r="K22" s="62"/>
      <c r="L22" s="62"/>
      <c r="M22" s="69"/>
      <c r="N22" s="69"/>
      <c r="O22" s="69"/>
      <c r="P22" s="69"/>
      <c r="Q22" s="70"/>
      <c r="R22" s="70"/>
      <c r="S22" s="70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BE22" s="22" t="s">
        <v>34</v>
      </c>
      <c r="BH22" s="19">
        <v>2026</v>
      </c>
      <c r="BK22" s="23" t="s">
        <v>14</v>
      </c>
      <c r="BL22" s="24"/>
      <c r="BM22" s="24"/>
      <c r="BN22" s="24"/>
      <c r="BO22" s="25"/>
      <c r="BP22" s="21">
        <f>DATE($AH$2,5,1)</f>
        <v>45047</v>
      </c>
    </row>
    <row r="23" spans="1:71" x14ac:dyDescent="0.35">
      <c r="A23" s="89"/>
      <c r="B23" s="90"/>
      <c r="C23" s="90"/>
      <c r="D23" s="88"/>
      <c r="E23" s="72"/>
      <c r="F23" s="62"/>
      <c r="G23" s="62"/>
      <c r="H23" s="62"/>
      <c r="I23" s="62"/>
      <c r="J23" s="62"/>
      <c r="K23" s="62"/>
      <c r="L23" s="62"/>
      <c r="M23" s="70"/>
      <c r="N23" s="70"/>
      <c r="O23" s="70"/>
      <c r="P23" s="70"/>
      <c r="Q23" s="70"/>
      <c r="R23" s="70"/>
      <c r="S23" s="70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BE23" s="22" t="s">
        <v>35</v>
      </c>
      <c r="BH23" s="19">
        <v>2027</v>
      </c>
      <c r="BK23" s="23" t="s">
        <v>15</v>
      </c>
      <c r="BL23" s="24"/>
      <c r="BM23" s="24"/>
      <c r="BN23" s="24"/>
      <c r="BO23" s="25"/>
      <c r="BP23" s="21">
        <f>DATE($AH$2,5,8)</f>
        <v>45054</v>
      </c>
    </row>
    <row r="24" spans="1:71" x14ac:dyDescent="0.35">
      <c r="A24" s="89"/>
      <c r="B24" s="90"/>
      <c r="C24" s="90"/>
      <c r="D24" s="88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70"/>
      <c r="U24" s="70"/>
      <c r="V24" s="70"/>
      <c r="W24" s="73"/>
      <c r="X24" s="73"/>
      <c r="Y24" s="73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BE24" s="22" t="s">
        <v>36</v>
      </c>
      <c r="BH24" s="19">
        <v>2028</v>
      </c>
      <c r="BK24" s="23" t="s">
        <v>16</v>
      </c>
      <c r="BL24" s="24"/>
      <c r="BM24" s="24"/>
      <c r="BN24" s="24"/>
      <c r="BO24" s="25"/>
      <c r="BP24" s="21">
        <f>DATE($AH$2,7,5)</f>
        <v>45112</v>
      </c>
    </row>
    <row r="25" spans="1:71" x14ac:dyDescent="0.35">
      <c r="A25" s="89"/>
      <c r="B25" s="90"/>
      <c r="C25" s="90"/>
      <c r="D25" s="88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70"/>
      <c r="U25" s="70"/>
      <c r="V25" s="70"/>
      <c r="W25" s="70"/>
      <c r="X25" s="70"/>
      <c r="Y25" s="70"/>
      <c r="Z25" s="62"/>
      <c r="AA25" s="62"/>
      <c r="AB25" s="62"/>
      <c r="AC25" s="62"/>
      <c r="AD25" s="62"/>
      <c r="AE25" s="62"/>
      <c r="AF25" s="74"/>
      <c r="AG25" s="74"/>
      <c r="AH25" s="74"/>
      <c r="AI25" s="74"/>
      <c r="AJ25" s="62"/>
      <c r="AK25" s="62"/>
      <c r="BE25" s="22" t="s">
        <v>37</v>
      </c>
      <c r="BH25" s="19">
        <v>2029</v>
      </c>
      <c r="BK25" s="23" t="s">
        <v>17</v>
      </c>
      <c r="BL25" s="24"/>
      <c r="BM25" s="24"/>
      <c r="BN25" s="24"/>
      <c r="BO25" s="25"/>
      <c r="BP25" s="21">
        <f>DATE($AH$2,8,29)</f>
        <v>45167</v>
      </c>
    </row>
    <row r="26" spans="1:71" x14ac:dyDescent="0.35">
      <c r="A26" s="89"/>
      <c r="B26" s="90"/>
      <c r="C26" s="90"/>
      <c r="D26" s="88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70"/>
      <c r="U26" s="70"/>
      <c r="V26" s="62"/>
      <c r="W26" s="70"/>
      <c r="X26" s="70"/>
      <c r="Y26" s="70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BH26" s="19">
        <v>2030</v>
      </c>
      <c r="BK26" s="23" t="s">
        <v>18</v>
      </c>
      <c r="BL26" s="24"/>
      <c r="BM26" s="24"/>
      <c r="BN26" s="24"/>
      <c r="BO26" s="25"/>
      <c r="BP26" s="21">
        <f>DATE($AH$2,9,1)</f>
        <v>45170</v>
      </c>
    </row>
    <row r="27" spans="1:71" x14ac:dyDescent="0.35">
      <c r="A27" s="89"/>
      <c r="B27" s="90"/>
      <c r="C27" s="90"/>
      <c r="D27" s="88"/>
      <c r="E27" s="75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BK27" s="23" t="s">
        <v>19</v>
      </c>
      <c r="BL27" s="24"/>
      <c r="BM27" s="24"/>
      <c r="BN27" s="24"/>
      <c r="BO27" s="25"/>
      <c r="BP27" s="21">
        <f>DATE($AH$2,9,15)</f>
        <v>45184</v>
      </c>
    </row>
    <row r="28" spans="1:71" x14ac:dyDescent="0.35">
      <c r="A28" s="89"/>
      <c r="B28" s="90"/>
      <c r="C28" s="90"/>
      <c r="D28" s="88"/>
      <c r="E28" s="75"/>
      <c r="F28" s="62"/>
      <c r="G28" s="62"/>
      <c r="H28" s="62"/>
      <c r="I28" s="62"/>
      <c r="J28" s="62"/>
      <c r="K28" s="62"/>
      <c r="L28" s="67"/>
      <c r="M28" s="62"/>
      <c r="N28" s="62"/>
      <c r="O28" s="62"/>
      <c r="P28" s="62"/>
      <c r="Q28" s="62"/>
      <c r="R28" s="62"/>
      <c r="S28" s="62"/>
      <c r="T28" s="62"/>
      <c r="U28" s="62"/>
      <c r="V28" s="76"/>
      <c r="W28" s="62"/>
      <c r="X28" s="77"/>
      <c r="Y28" s="77"/>
      <c r="Z28" s="62"/>
      <c r="AA28" s="77"/>
      <c r="AB28" s="62"/>
      <c r="AC28" s="62"/>
      <c r="AD28" s="77"/>
      <c r="AE28" s="62"/>
      <c r="AF28" s="62"/>
      <c r="AG28" s="62"/>
      <c r="AH28" s="62"/>
      <c r="AI28" s="62"/>
      <c r="AJ28" s="62"/>
      <c r="AK28" s="62"/>
      <c r="BK28" s="23" t="s">
        <v>20</v>
      </c>
      <c r="BL28" s="24"/>
      <c r="BM28" s="24"/>
      <c r="BN28" s="24"/>
      <c r="BO28" s="25"/>
      <c r="BP28" s="21">
        <f>DATE($AH$2,11,1)</f>
        <v>45231</v>
      </c>
    </row>
    <row r="29" spans="1:71" x14ac:dyDescent="0.35">
      <c r="A29" s="14"/>
      <c r="B29" s="91"/>
      <c r="C29" s="91"/>
      <c r="D29" s="92"/>
      <c r="E29" s="92"/>
      <c r="F29" s="9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78"/>
      <c r="W29" s="62"/>
      <c r="X29" s="74"/>
      <c r="Y29" s="62"/>
      <c r="Z29" s="62"/>
      <c r="AA29" s="74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BE29" s="27"/>
      <c r="BF29" s="27"/>
      <c r="BG29" s="27"/>
      <c r="BH29" s="20" t="s">
        <v>30</v>
      </c>
      <c r="BJ29" s="28"/>
      <c r="BK29" s="23" t="s">
        <v>21</v>
      </c>
      <c r="BL29" s="24"/>
      <c r="BM29" s="24"/>
      <c r="BN29" s="24"/>
      <c r="BO29" s="25"/>
      <c r="BP29" s="21">
        <f>DATE($AH$2,11,17)</f>
        <v>45247</v>
      </c>
    </row>
    <row r="30" spans="1:71" x14ac:dyDescent="0.35">
      <c r="A30" s="14"/>
      <c r="B30" s="15"/>
      <c r="C30" s="15"/>
      <c r="D30" s="7"/>
      <c r="E30" s="7"/>
      <c r="X30" s="17"/>
      <c r="AA30" s="17"/>
      <c r="BH30" s="26" t="s">
        <v>4</v>
      </c>
      <c r="BJ30" s="28"/>
      <c r="BK30" s="23" t="s">
        <v>26</v>
      </c>
      <c r="BL30" s="24"/>
      <c r="BM30" s="24"/>
      <c r="BN30" s="24"/>
      <c r="BO30" s="25"/>
      <c r="BP30" s="21">
        <f>DATE($AH$2,12,24)</f>
        <v>45284</v>
      </c>
    </row>
    <row r="31" spans="1:71" s="12" customFormat="1" x14ac:dyDescent="0.35">
      <c r="D31" s="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18"/>
      <c r="Y31" s="5"/>
      <c r="Z31" s="5"/>
      <c r="AA31" s="16"/>
      <c r="AB31" s="5"/>
      <c r="AC31" s="5"/>
      <c r="AD31" s="16"/>
      <c r="AE31" s="5"/>
      <c r="AF31" s="5"/>
      <c r="AG31" s="5"/>
      <c r="AH31" s="5"/>
      <c r="AI31" s="5"/>
      <c r="AJ31" s="5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19"/>
      <c r="BF31" s="19"/>
      <c r="BG31" s="19"/>
      <c r="BH31" s="26" t="s">
        <v>5</v>
      </c>
      <c r="BI31" s="27"/>
      <c r="BJ31" s="29"/>
      <c r="BK31" s="23" t="s">
        <v>22</v>
      </c>
      <c r="BL31" s="24"/>
      <c r="BM31" s="24"/>
      <c r="BN31" s="24"/>
      <c r="BO31" s="25"/>
      <c r="BP31" s="21">
        <f>DATE($AH$2,12,25)</f>
        <v>45285</v>
      </c>
      <c r="BQ31" s="27"/>
      <c r="BR31" s="27"/>
      <c r="BS31" s="27"/>
    </row>
    <row r="32" spans="1:71" ht="51" customHeight="1" thickBot="1" x14ac:dyDescent="0.4">
      <c r="D32" s="54"/>
      <c r="X32" s="16"/>
      <c r="BH32" s="26" t="s">
        <v>6</v>
      </c>
      <c r="BJ32" s="28"/>
      <c r="BK32" s="30" t="s">
        <v>27</v>
      </c>
      <c r="BL32" s="31"/>
      <c r="BM32" s="31"/>
      <c r="BN32" s="31"/>
      <c r="BO32" s="32"/>
      <c r="BP32" s="21">
        <f>DATE($AH$2,12,26)</f>
        <v>45286</v>
      </c>
    </row>
    <row r="33" spans="1:68" ht="26.25" customHeight="1" x14ac:dyDescent="0.35">
      <c r="X33" s="16"/>
      <c r="BH33" s="26" t="s">
        <v>7</v>
      </c>
      <c r="BJ33" s="28"/>
      <c r="BK33" s="33"/>
      <c r="BL33" s="33"/>
      <c r="BM33" s="33"/>
      <c r="BN33" s="33"/>
      <c r="BO33" s="33"/>
      <c r="BP33" s="34"/>
    </row>
    <row r="34" spans="1:68" ht="51" customHeight="1" x14ac:dyDescent="0.35">
      <c r="A34" s="8"/>
      <c r="B34" s="8"/>
      <c r="C34" s="8"/>
      <c r="X34" s="16"/>
      <c r="BH34" s="26" t="s">
        <v>8</v>
      </c>
      <c r="BL34" s="35"/>
      <c r="BP34" s="35"/>
    </row>
    <row r="35" spans="1:68" ht="25.9" customHeight="1" x14ac:dyDescent="0.35">
      <c r="A35" s="95"/>
      <c r="B35" s="83"/>
      <c r="C35" s="83"/>
      <c r="D35" s="8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X35" s="16"/>
      <c r="Y35" s="17"/>
      <c r="Z35" s="17"/>
      <c r="BH35" s="26" t="s">
        <v>9</v>
      </c>
    </row>
    <row r="36" spans="1:68" ht="18.75" customHeight="1" x14ac:dyDescent="0.35">
      <c r="A36" s="83"/>
      <c r="B36" s="96"/>
      <c r="C36" s="96"/>
      <c r="D36" s="12"/>
      <c r="E36" s="84"/>
      <c r="F36" s="84"/>
      <c r="G36" s="84"/>
      <c r="H36" s="84"/>
      <c r="I36" s="84"/>
      <c r="J36" s="84"/>
      <c r="K36" s="84"/>
      <c r="L36" s="12"/>
      <c r="M36" s="12"/>
      <c r="N36" s="12"/>
      <c r="O36" s="12"/>
      <c r="P36" s="12"/>
      <c r="Q36" s="12"/>
      <c r="R36" s="12"/>
      <c r="S36" s="12"/>
      <c r="BH36" s="26" t="s">
        <v>25</v>
      </c>
    </row>
    <row r="37" spans="1:68" ht="18.75" customHeight="1" x14ac:dyDescent="0.35">
      <c r="A37" s="97"/>
      <c r="B37" s="96"/>
      <c r="C37" s="96"/>
      <c r="D37" s="84"/>
      <c r="E37" s="84"/>
      <c r="F37" s="84"/>
      <c r="G37" s="84"/>
      <c r="H37" s="84"/>
      <c r="I37" s="84"/>
      <c r="J37" s="84"/>
      <c r="K37" s="84"/>
      <c r="L37" s="12"/>
      <c r="M37" s="12"/>
      <c r="N37" s="12"/>
      <c r="O37" s="12"/>
      <c r="P37" s="12"/>
      <c r="Q37" s="12"/>
      <c r="R37" s="12"/>
      <c r="S37" s="12"/>
      <c r="BH37" s="26" t="s">
        <v>10</v>
      </c>
    </row>
    <row r="38" spans="1:68" x14ac:dyDescent="0.35">
      <c r="A38" s="85"/>
      <c r="B38" s="12"/>
      <c r="C38" s="12"/>
      <c r="D38" s="86"/>
      <c r="E38" s="86"/>
      <c r="F38" s="86"/>
      <c r="G38" s="86"/>
      <c r="H38" s="86"/>
      <c r="I38" s="86"/>
      <c r="J38" s="86"/>
      <c r="K38" s="86"/>
      <c r="L38" s="12"/>
      <c r="M38" s="12"/>
      <c r="N38" s="12"/>
      <c r="O38" s="12"/>
      <c r="P38" s="12"/>
      <c r="Q38" s="12"/>
      <c r="R38" s="12"/>
      <c r="S38" s="12"/>
      <c r="BH38" s="26" t="s">
        <v>29</v>
      </c>
    </row>
    <row r="39" spans="1:68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BH39" s="19" t="s">
        <v>56</v>
      </c>
    </row>
    <row r="40" spans="1:68" x14ac:dyDescent="0.35">
      <c r="BH40" s="19" t="s">
        <v>57</v>
      </c>
    </row>
    <row r="41" spans="1:68" x14ac:dyDescent="0.35">
      <c r="BH41" s="19" t="s">
        <v>58</v>
      </c>
    </row>
    <row r="50" spans="8:8" x14ac:dyDescent="0.35">
      <c r="H50" s="13"/>
    </row>
  </sheetData>
  <sheetProtection selectLockedCells="1"/>
  <dataConsolidate/>
  <mergeCells count="28">
    <mergeCell ref="BK19:BO19"/>
    <mergeCell ref="Z2:AE2"/>
    <mergeCell ref="X2:Y2"/>
    <mergeCell ref="AJ4:AJ5"/>
    <mergeCell ref="AF2:AG2"/>
    <mergeCell ref="AH2:AJ2"/>
    <mergeCell ref="C8:D8"/>
    <mergeCell ref="C10:D10"/>
    <mergeCell ref="C13:D13"/>
    <mergeCell ref="BK18:BO18"/>
    <mergeCell ref="C11:D11"/>
    <mergeCell ref="B18:C18"/>
    <mergeCell ref="B19:C19"/>
    <mergeCell ref="B20:C20"/>
    <mergeCell ref="B21:C21"/>
    <mergeCell ref="B1:AJ1"/>
    <mergeCell ref="C12:D12"/>
    <mergeCell ref="A15:D15"/>
    <mergeCell ref="A4:A5"/>
    <mergeCell ref="B4:B5"/>
    <mergeCell ref="D4:D5"/>
    <mergeCell ref="M2:O2"/>
    <mergeCell ref="A2:L2"/>
    <mergeCell ref="C4:C5"/>
    <mergeCell ref="P2:W2"/>
    <mergeCell ref="C14:D14"/>
    <mergeCell ref="C9:D9"/>
    <mergeCell ref="C7:D7"/>
  </mergeCells>
  <conditionalFormatting sqref="E4:AI14">
    <cfRule type="expression" dxfId="3" priority="233">
      <formula>OR(WEEKDAY(E$5,2)=6,WEEKDAY(E$5,2)=7)</formula>
    </cfRule>
    <cfRule type="expression" dxfId="2" priority="234">
      <formula>VLOOKUP(E$5,$BP$18:$BP$32,1,0)</formula>
    </cfRule>
  </conditionalFormatting>
  <conditionalFormatting sqref="E16">
    <cfRule type="cellIs" dxfId="1" priority="6" operator="greaterThan">
      <formula>0.5</formula>
    </cfRule>
  </conditionalFormatting>
  <conditionalFormatting sqref="F16:AJ17">
    <cfRule type="cellIs" dxfId="0" priority="5" operator="greaterThan">
      <formula>0.5</formula>
    </cfRule>
  </conditionalFormatting>
  <dataValidations count="3">
    <dataValidation type="list" showInputMessage="1" showErrorMessage="1" sqref="C6">
      <formula1>$BE$18:$BE$25</formula1>
    </dataValidation>
    <dataValidation type="list" allowBlank="1" showInputMessage="1" showErrorMessage="1" sqref="AH2:AJ2">
      <formula1>$BH$18:$BH$26</formula1>
    </dataValidation>
    <dataValidation type="list" allowBlank="1" showInputMessage="1" showErrorMessage="1" sqref="Z2:AE2">
      <formula1>$BH$29:$BH$41</formula1>
    </dataValidation>
  </dataValidations>
  <pageMargins left="0.23622047244094491" right="0.23622047244094491" top="0.74803149606299213" bottom="0.74803149606299213" header="0.31496062992125984" footer="0.31496062992125984"/>
  <pageSetup paperSize="9" scale="4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57" r:id="rId4">
          <objectPr defaultSize="0" r:id="rId5">
            <anchor moveWithCells="1">
              <from>
                <xdr:col>7</xdr:col>
                <xdr:colOff>127000</xdr:colOff>
                <xdr:row>0</xdr:row>
                <xdr:rowOff>266700</xdr:rowOff>
              </from>
              <to>
                <xdr:col>22</xdr:col>
                <xdr:colOff>171450</xdr:colOff>
                <xdr:row>0</xdr:row>
                <xdr:rowOff>685800</xdr:rowOff>
              </to>
            </anchor>
          </objectPr>
        </oleObject>
      </mc:Choice>
      <mc:Fallback>
        <oleObject progId="Word.Document.8" shapeId="10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zoomScaleNormal="100" workbookViewId="0">
      <selection activeCell="A25" sqref="A25:O38"/>
    </sheetView>
  </sheetViews>
  <sheetFormatPr defaultColWidth="9.1796875" defaultRowHeight="14.5" x14ac:dyDescent="0.35"/>
  <cols>
    <col min="1" max="16384" width="9.1796875" style="1"/>
  </cols>
  <sheetData>
    <row r="1" spans="1:15" ht="15" customHeight="1" x14ac:dyDescent="0.35">
      <c r="A1" s="139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3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x14ac:dyDescent="0.3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x14ac:dyDescent="0.3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3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5" x14ac:dyDescent="0.3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x14ac:dyDescent="0.3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5" x14ac:dyDescent="0.3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</row>
    <row r="9" spans="1:15" x14ac:dyDescent="0.3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spans="1:15" x14ac:dyDescent="0.3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5" x14ac:dyDescent="0.35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5" x14ac:dyDescent="0.35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spans="1:15" x14ac:dyDescent="0.3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spans="1:15" x14ac:dyDescent="0.3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spans="1:15" x14ac:dyDescent="0.3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spans="1:15" x14ac:dyDescent="0.3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spans="1:15" x14ac:dyDescent="0.3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pans="1:15" x14ac:dyDescent="0.3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 x14ac:dyDescent="0.3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 x14ac:dyDescent="0.3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spans="1:15" x14ac:dyDescent="0.3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15" x14ac:dyDescent="0.3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spans="1:15" ht="14.25" customHeight="1" x14ac:dyDescent="0.3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spans="1:1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</row>
    <row r="25" spans="1:15" x14ac:dyDescent="0.35">
      <c r="A25" s="141" t="s">
        <v>55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x14ac:dyDescent="0.35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 x14ac:dyDescent="0.35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x14ac:dyDescent="0.3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 x14ac:dyDescent="0.3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 x14ac:dyDescent="0.3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 x14ac:dyDescent="0.3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 x14ac:dyDescent="0.3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 x14ac:dyDescent="0.3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 x14ac:dyDescent="0.35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 x14ac:dyDescent="0.3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x14ac:dyDescent="0.3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x14ac:dyDescent="0.3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 ht="34.5" customHeight="1" x14ac:dyDescent="0.35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 ht="1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</sheetData>
  <mergeCells count="2">
    <mergeCell ref="A1:O23"/>
    <mergeCell ref="A25:O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PV - verzia A</vt:lpstr>
      <vt:lpstr>Návod na používanie PV</vt:lpstr>
      <vt:lpstr>'PV - verzia 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2021-07-07T08:13:43Z</dcterms:created>
  <dcterms:modified xsi:type="dcterms:W3CDTF">2023-11-03T10:05:10Z</dcterms:modified>
</cp:coreProperties>
</file>