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4605" windowWidth="20730" windowHeight="5415" firstSheet="1" activeTab="8"/>
  </bookViews>
  <sheets>
    <sheet name="1.Vykaz. real. vydavkov" sheetId="1" state="hidden" r:id="rId1"/>
    <sheet name="Aplikácia" sheetId="9" r:id="rId2"/>
    <sheet name="Aplikácia (2)" sheetId="11" r:id="rId3"/>
    <sheet name="Softvér" sheetId="8" r:id="rId4"/>
    <sheet name="Softvér (2)" sheetId="12" r:id="rId5"/>
    <sheet name="Zariadenie" sheetId="4" r:id="rId6"/>
    <sheet name="3.Pausal na nepriame vyd." sheetId="7" state="hidden" r:id="rId7"/>
    <sheet name="Zariadenie (2)" sheetId="13" r:id="rId8"/>
    <sheet name="Rozpočet - spolu" sheetId="10" r:id="rId9"/>
    <sheet name="Pokyny k vyplneniu" sheetId="6" r:id="rId10"/>
  </sheets>
  <externalReferences>
    <externalReference r:id="rId11"/>
  </externalReferences>
  <definedNames>
    <definedName name="_xlnm._FilterDatabase" localSheetId="9" hidden="1">'Pokyny k vyplneniu'!#REF!</definedName>
    <definedName name="_xlnm.Print_Titles" localSheetId="0">'1.Vykaz. real. vydavkov'!$14:$14</definedName>
    <definedName name="_xlnm.Print_Titles" localSheetId="6">'3.Pausal na nepriame vyd.'!$14:$14</definedName>
    <definedName name="_xlnm.Print_Titles" localSheetId="1">Aplikácia!$13:$13</definedName>
    <definedName name="_xlnm.Print_Titles" localSheetId="2">'Aplikácia (2)'!$13:$13</definedName>
    <definedName name="_xlnm.Print_Titles" localSheetId="8">'Rozpočet - spolu'!$13:$13</definedName>
    <definedName name="_xlnm.Print_Titles" localSheetId="3">Softvér!$13:$13</definedName>
    <definedName name="_xlnm.Print_Titles" localSheetId="4">'Softvér (2)'!$13:$13</definedName>
    <definedName name="_xlnm.Print_Titles" localSheetId="5">Zariadenie!$13:$13</definedName>
    <definedName name="_xlnm.Print_Titles" localSheetId="7">'Zariadenie (2)'!$13:$13</definedName>
    <definedName name="_xlnm.Print_Area" localSheetId="0">'1.Vykaz. real. vydavkov'!$B$2:$L$34</definedName>
    <definedName name="_xlnm.Print_Area" localSheetId="6">'3.Pausal na nepriame vyd.'!$B$2:$L$21</definedName>
    <definedName name="_xlnm.Print_Area" localSheetId="1">Aplikácia!$B$2:$L$21</definedName>
    <definedName name="_xlnm.Print_Area" localSheetId="2">'Aplikácia (2)'!$B$2:$L$21</definedName>
    <definedName name="_xlnm.Print_Area" localSheetId="9">'Pokyny k vyplneniu'!$B$2:$C$17</definedName>
    <definedName name="_xlnm.Print_Area" localSheetId="8">'Rozpočet - spolu'!$B$2:$J$25</definedName>
    <definedName name="_xlnm.Print_Area" localSheetId="3">Softvér!$B$2:$L$24</definedName>
    <definedName name="_xlnm.Print_Area" localSheetId="4">'Softvér (2)'!$B$2:$L$24</definedName>
    <definedName name="_xlnm.Print_Area" localSheetId="5">Zariadenie!$B$2:$L$23</definedName>
    <definedName name="_xlnm.Print_Area" localSheetId="7">'Zariadenie (2)'!$B$2:$L$23</definedName>
    <definedName name="Podpora_aktívneho_občianstva_a_participatívnej_demokracie" localSheetId="6">#REF!</definedName>
    <definedName name="Podpora_aktívneho_občianstva_a_participatívnej_demokracie" localSheetId="1">#REF!</definedName>
    <definedName name="Podpora_aktívneho_občianstva_a_participatívnej_demokracie" localSheetId="2">#REF!</definedName>
    <definedName name="Podpora_aktívneho_občianstva_a_participatívnej_demokracie" localSheetId="8">#REF!</definedName>
    <definedName name="Podpora_aktívneho_občianstva_a_participatívnej_demokracie" localSheetId="3">#REF!</definedName>
    <definedName name="Podpora_aktívneho_občianstva_a_participatívnej_demokracie" localSheetId="4">#REF!</definedName>
    <definedName name="Podpora_aktívneho_občianstva_a_participatívnej_demokracie" localSheetId="7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I21" i="10" l="1"/>
  <c r="H21" i="10"/>
  <c r="K21" i="12"/>
  <c r="J23" i="9"/>
  <c r="J17" i="9"/>
  <c r="J16" i="9"/>
  <c r="I16" i="9"/>
  <c r="I19" i="13" l="1"/>
  <c r="I18" i="13"/>
  <c r="J18" i="13" s="1"/>
  <c r="I17" i="13"/>
  <c r="I16" i="13"/>
  <c r="J16" i="13" s="1"/>
  <c r="I15" i="13"/>
  <c r="I14" i="13"/>
  <c r="J14" i="13" s="1"/>
  <c r="I20" i="12"/>
  <c r="J20" i="12" s="1"/>
  <c r="I19" i="12"/>
  <c r="I18" i="12"/>
  <c r="J18" i="12" s="1"/>
  <c r="I17" i="12"/>
  <c r="I16" i="12"/>
  <c r="J16" i="12" s="1"/>
  <c r="I15" i="12"/>
  <c r="I14" i="12"/>
  <c r="I17" i="11"/>
  <c r="I16" i="11"/>
  <c r="J16" i="11" s="1"/>
  <c r="I15" i="11"/>
  <c r="B15" i="11"/>
  <c r="I14" i="11"/>
  <c r="J17" i="11" l="1"/>
  <c r="K17" i="11" s="1"/>
  <c r="K17" i="12"/>
  <c r="J17" i="12"/>
  <c r="K19" i="12"/>
  <c r="J19" i="12"/>
  <c r="J17" i="13"/>
  <c r="K17" i="13" s="1"/>
  <c r="J19" i="13"/>
  <c r="K19" i="13" s="1"/>
  <c r="J15" i="13"/>
  <c r="K15" i="13" s="1"/>
  <c r="J15" i="12"/>
  <c r="K15" i="12" s="1"/>
  <c r="J15" i="11"/>
  <c r="K15" i="11" s="1"/>
  <c r="J14" i="11"/>
  <c r="K14" i="13"/>
  <c r="K16" i="13"/>
  <c r="K18" i="13"/>
  <c r="G20" i="13"/>
  <c r="K16" i="12"/>
  <c r="K18" i="12"/>
  <c r="K20" i="12"/>
  <c r="J14" i="12"/>
  <c r="H17" i="10" s="1"/>
  <c r="G21" i="12"/>
  <c r="K16" i="11"/>
  <c r="G18" i="11"/>
  <c r="I18" i="4"/>
  <c r="I19" i="4"/>
  <c r="I17" i="4"/>
  <c r="J17" i="4" s="1"/>
  <c r="I16" i="4"/>
  <c r="I15" i="4"/>
  <c r="J15" i="4" s="1"/>
  <c r="I14" i="4"/>
  <c r="J19" i="4" l="1"/>
  <c r="K19" i="4" s="1"/>
  <c r="K14" i="11"/>
  <c r="I15" i="10" s="1"/>
  <c r="H15" i="10"/>
  <c r="H19" i="10"/>
  <c r="I19" i="10"/>
  <c r="I20" i="13"/>
  <c r="I21" i="13" s="1"/>
  <c r="G22" i="13" s="1"/>
  <c r="I22" i="13" s="1"/>
  <c r="I23" i="13" s="1"/>
  <c r="I25" i="13" s="1"/>
  <c r="F19" i="10"/>
  <c r="J19" i="10" s="1"/>
  <c r="I21" i="12"/>
  <c r="J21" i="12" s="1"/>
  <c r="J22" i="12" s="1"/>
  <c r="F17" i="10"/>
  <c r="J17" i="10" s="1"/>
  <c r="I18" i="11"/>
  <c r="F15" i="10"/>
  <c r="J15" i="10" s="1"/>
  <c r="J20" i="13"/>
  <c r="J21" i="13" s="1"/>
  <c r="K14" i="12"/>
  <c r="I17" i="10" s="1"/>
  <c r="J18" i="11"/>
  <c r="J19" i="11" s="1"/>
  <c r="J14" i="4"/>
  <c r="K14" i="4" s="1"/>
  <c r="J16" i="4"/>
  <c r="K16" i="4" s="1"/>
  <c r="J18" i="4"/>
  <c r="K18" i="4" s="1"/>
  <c r="K15" i="4"/>
  <c r="K17" i="4"/>
  <c r="I15" i="8"/>
  <c r="I16" i="8"/>
  <c r="I17" i="8"/>
  <c r="I18" i="8"/>
  <c r="J18" i="8"/>
  <c r="K18" i="8" s="1"/>
  <c r="I19" i="8"/>
  <c r="I20" i="8"/>
  <c r="I14" i="8"/>
  <c r="H18" i="10" l="1"/>
  <c r="J20" i="8"/>
  <c r="K20" i="8" s="1"/>
  <c r="J16" i="8"/>
  <c r="K16" i="8" s="1"/>
  <c r="I18" i="10"/>
  <c r="I22" i="12"/>
  <c r="G23" i="12" s="1"/>
  <c r="I23" i="12" s="1"/>
  <c r="K22" i="12"/>
  <c r="I19" i="11"/>
  <c r="G20" i="11" s="1"/>
  <c r="I20" i="11" s="1"/>
  <c r="I21" i="11" s="1"/>
  <c r="I23" i="11" s="1"/>
  <c r="K18" i="11"/>
  <c r="K19" i="11" s="1"/>
  <c r="K20" i="13"/>
  <c r="K21" i="13" s="1"/>
  <c r="J22" i="13"/>
  <c r="J23" i="13" s="1"/>
  <c r="J25" i="13" s="1"/>
  <c r="K22" i="13"/>
  <c r="J19" i="8"/>
  <c r="K19" i="8" s="1"/>
  <c r="J17" i="8"/>
  <c r="K17" i="8" s="1"/>
  <c r="J15" i="8"/>
  <c r="K15" i="8" s="1"/>
  <c r="J14" i="8"/>
  <c r="I15" i="9"/>
  <c r="I17" i="9"/>
  <c r="I14" i="9"/>
  <c r="J14" i="9" s="1"/>
  <c r="J15" i="9"/>
  <c r="H16" i="10" l="1"/>
  <c r="K23" i="13"/>
  <c r="K25" i="13" s="1"/>
  <c r="J23" i="12"/>
  <c r="J24" i="12" s="1"/>
  <c r="J26" i="12" s="1"/>
  <c r="I24" i="12"/>
  <c r="I26" i="12" s="1"/>
  <c r="J20" i="11"/>
  <c r="J21" i="11" s="1"/>
  <c r="J23" i="11" s="1"/>
  <c r="K14" i="8"/>
  <c r="I16" i="10" s="1"/>
  <c r="H14" i="10" l="1"/>
  <c r="K23" i="12"/>
  <c r="K24" i="12" s="1"/>
  <c r="K26" i="12" s="1"/>
  <c r="K20" i="11"/>
  <c r="K21" i="11" s="1"/>
  <c r="K23" i="11" s="1"/>
  <c r="G18" i="9"/>
  <c r="F14" i="10" s="1"/>
  <c r="I18" i="9" l="1"/>
  <c r="I19" i="9" l="1"/>
  <c r="J18" i="9"/>
  <c r="J19" i="9" s="1"/>
  <c r="B15" i="9"/>
  <c r="G21" i="8"/>
  <c r="I21" i="8" s="1"/>
  <c r="J21" i="8" l="1"/>
  <c r="K21" i="8" s="1"/>
  <c r="G20" i="9"/>
  <c r="I22" i="8"/>
  <c r="F16" i="10"/>
  <c r="K17" i="9"/>
  <c r="K16" i="9"/>
  <c r="K15" i="9"/>
  <c r="K14" i="9"/>
  <c r="I14" i="10" l="1"/>
  <c r="I20" i="9"/>
  <c r="J20" i="9" s="1"/>
  <c r="J22" i="8"/>
  <c r="I21" i="9" l="1"/>
  <c r="K22" i="8"/>
  <c r="K18" i="9"/>
  <c r="K19" i="9" s="1"/>
  <c r="J16" i="10"/>
  <c r="J14" i="10"/>
  <c r="G23" i="8"/>
  <c r="I23" i="8" s="1"/>
  <c r="J21" i="9"/>
  <c r="K29" i="1"/>
  <c r="J29" i="1"/>
  <c r="K24" i="1"/>
  <c r="J24" i="1"/>
  <c r="J30" i="1" l="1"/>
  <c r="J23" i="8"/>
  <c r="K23" i="8" s="1"/>
  <c r="K24" i="8" s="1"/>
  <c r="K26" i="8" s="1"/>
  <c r="I24" i="8"/>
  <c r="I26" i="8" s="1"/>
  <c r="I23" i="9"/>
  <c r="K20" i="9"/>
  <c r="K21" i="9" s="1"/>
  <c r="K23" i="9" s="1"/>
  <c r="K30" i="1"/>
  <c r="K19" i="7"/>
  <c r="K21" i="7" s="1"/>
  <c r="J19" i="7"/>
  <c r="J21" i="7" s="1"/>
  <c r="I18" i="7"/>
  <c r="I17" i="7"/>
  <c r="I16" i="7"/>
  <c r="I15" i="7"/>
  <c r="J24" i="8" l="1"/>
  <c r="J26" i="8" s="1"/>
  <c r="I19" i="7"/>
  <c r="I20" i="7"/>
  <c r="G20" i="4" l="1"/>
  <c r="I21" i="7"/>
  <c r="I20" i="4" l="1"/>
  <c r="J20" i="10" s="1"/>
  <c r="F20" i="10"/>
  <c r="J20" i="4"/>
  <c r="I21" i="4"/>
  <c r="F18" i="10"/>
  <c r="I16" i="1"/>
  <c r="I17" i="1"/>
  <c r="I18" i="1"/>
  <c r="I19" i="1"/>
  <c r="I20" i="1"/>
  <c r="I21" i="1"/>
  <c r="I22" i="1"/>
  <c r="I23" i="1"/>
  <c r="I27" i="1"/>
  <c r="I28" i="1"/>
  <c r="H33" i="1"/>
  <c r="J21" i="4" l="1"/>
  <c r="H20" i="10"/>
  <c r="G22" i="4"/>
  <c r="I22" i="4" s="1"/>
  <c r="J22" i="10" s="1"/>
  <c r="F22" i="10"/>
  <c r="J21" i="10"/>
  <c r="K20" i="4"/>
  <c r="J22" i="4"/>
  <c r="J18" i="10"/>
  <c r="I24" i="1"/>
  <c r="K22" i="4" l="1"/>
  <c r="I22" i="10" s="1"/>
  <c r="H22" i="10"/>
  <c r="K21" i="4"/>
  <c r="I20" i="10"/>
  <c r="I23" i="4"/>
  <c r="I26" i="1"/>
  <c r="I29" i="1" s="1"/>
  <c r="I25" i="4" l="1"/>
  <c r="J25" i="10" s="1"/>
  <c r="J23" i="10"/>
  <c r="J23" i="4"/>
  <c r="K23" i="4"/>
  <c r="G34" i="1"/>
  <c r="H34" i="1" s="1"/>
  <c r="I30" i="1"/>
  <c r="J25" i="4" l="1"/>
  <c r="H25" i="10" s="1"/>
  <c r="H23" i="10"/>
  <c r="K25" i="4"/>
  <c r="I25" i="10" s="1"/>
  <c r="I23" i="10"/>
</calcChain>
</file>

<file path=xl/comments1.xml><?xml version="1.0" encoding="utf-8"?>
<comments xmlns="http://schemas.openxmlformats.org/spreadsheetml/2006/main">
  <authors>
    <author>Steinerová Gabriela</author>
    <author>DUDÍK Dušan</author>
  </authors>
  <commentList>
    <comment ref="G18" authorId="0">
      <text>
        <r>
          <rPr>
            <sz val="9"/>
            <color indexed="81"/>
            <rFont val="Tahoma"/>
            <family val="2"/>
            <charset val="238"/>
          </rPr>
          <t xml:space="preserve">
súčet skupiny výdavkov 521 zo stĺpca celkom</t>
        </r>
      </text>
    </comment>
    <comment ref="H18" authorId="1">
      <text>
        <r>
          <rPr>
            <sz val="9"/>
            <color indexed="81"/>
            <rFont val="Tahoma"/>
            <family val="2"/>
            <charset val="238"/>
          </rPr>
          <t>Ak sa výdavky na riadenie projektu neuplatnujú, žiadateľ nastaví hodnotu 0,00%</t>
        </r>
      </text>
    </comment>
  </commentList>
</comments>
</file>

<file path=xl/comments2.xml><?xml version="1.0" encoding="utf-8"?>
<comments xmlns="http://schemas.openxmlformats.org/spreadsheetml/2006/main">
  <authors>
    <author>DUDÍK Dušan</author>
  </authors>
  <commentList>
    <comment ref="G18" authorId="0">
      <text>
        <r>
          <rPr>
            <sz val="9"/>
            <color indexed="81"/>
            <rFont val="Tahoma"/>
            <family val="2"/>
            <charset val="238"/>
          </rPr>
          <t xml:space="preserve">
súčet skupiny výdavkov 521 zo stĺpca celkom</t>
        </r>
      </text>
    </comment>
    <comment ref="H18" authorId="0">
      <text>
        <r>
          <rPr>
            <sz val="9"/>
            <color indexed="81"/>
            <rFont val="Tahoma"/>
            <family val="2"/>
            <charset val="238"/>
          </rPr>
          <t>Ak sa výdavky na riadenie projektu neuplatnujú, žiadateľ nastaví hodnotu 0,00%</t>
        </r>
      </text>
    </comment>
  </commentList>
</comments>
</file>

<file path=xl/comments3.xml><?xml version="1.0" encoding="utf-8"?>
<comments xmlns="http://schemas.openxmlformats.org/spreadsheetml/2006/main">
  <authors>
    <author>DUDÍK Dušan</author>
  </authors>
  <commentList>
    <comment ref="G21" authorId="0">
      <text>
        <r>
          <rPr>
            <sz val="9"/>
            <color indexed="81"/>
            <rFont val="Tahoma"/>
            <family val="2"/>
            <charset val="238"/>
          </rPr>
          <t xml:space="preserve">
súčet skupiny výdavkov 521 zo stĺpca celkom
</t>
        </r>
      </text>
    </comment>
    <comment ref="H21" authorId="0">
      <text>
        <r>
          <rPr>
            <sz val="9"/>
            <color indexed="81"/>
            <rFont val="Tahoma"/>
            <family val="2"/>
            <charset val="238"/>
          </rPr>
          <t>Ak sa výdavky na riadenie projektu neuplatnujú, žiadateľ nastaví hodnotu 0,00%</t>
        </r>
      </text>
    </comment>
  </commentList>
</comments>
</file>

<file path=xl/comments4.xml><?xml version="1.0" encoding="utf-8"?>
<comments xmlns="http://schemas.openxmlformats.org/spreadsheetml/2006/main">
  <authors>
    <author>DUDÍK Dušan</author>
  </authors>
  <commentList>
    <comment ref="G21" authorId="0">
      <text>
        <r>
          <rPr>
            <sz val="9"/>
            <color indexed="81"/>
            <rFont val="Tahoma"/>
            <family val="2"/>
            <charset val="238"/>
          </rPr>
          <t xml:space="preserve">
súčet skupiny výdavkov 521 zo stĺpca celkom</t>
        </r>
      </text>
    </comment>
    <comment ref="H21" authorId="0">
      <text>
        <r>
          <rPr>
            <sz val="9"/>
            <color indexed="81"/>
            <rFont val="Tahoma"/>
            <family val="2"/>
            <charset val="238"/>
          </rPr>
          <t>Ak sa výdavky na riadenie projektu neuplatnujú, žiadateľ nastaví hodnotu 0,00%</t>
        </r>
      </text>
    </comment>
  </commentList>
</comments>
</file>

<file path=xl/comments5.xml><?xml version="1.0" encoding="utf-8"?>
<comments xmlns="http://schemas.openxmlformats.org/spreadsheetml/2006/main">
  <authors>
    <author>DUDÍK Dušan</author>
  </authors>
  <commentList>
    <comment ref="G20" authorId="0">
      <text>
        <r>
          <rPr>
            <sz val="9"/>
            <color indexed="81"/>
            <rFont val="Tahoma"/>
            <family val="2"/>
            <charset val="238"/>
          </rPr>
          <t xml:space="preserve">
súčet skupiny výdavkov 521 zo stĺpca celkom</t>
        </r>
      </text>
    </comment>
    <comment ref="H20" authorId="0">
      <text>
        <r>
          <rPr>
            <sz val="9"/>
            <color indexed="81"/>
            <rFont val="Tahoma"/>
            <family val="2"/>
            <charset val="238"/>
          </rPr>
          <t>Ak sa výdavky na riadenie projektu neuplatnujú, žiadateľ nastaví hodnotu 0,00%</t>
        </r>
      </text>
    </comment>
  </commentList>
</comments>
</file>

<file path=xl/comments6.xml><?xml version="1.0" encoding="utf-8"?>
<comments xmlns="http://schemas.openxmlformats.org/spreadsheetml/2006/main">
  <authors>
    <author>DUDÍK Dušan</author>
  </authors>
  <commentList>
    <comment ref="G20" authorId="0">
      <text>
        <r>
          <rPr>
            <sz val="9"/>
            <color indexed="81"/>
            <rFont val="Tahoma"/>
            <family val="2"/>
            <charset val="238"/>
          </rPr>
          <t xml:space="preserve">súčet skupiny výdavkov 521 zo stĺpca celkom
</t>
        </r>
      </text>
    </comment>
    <comment ref="H20" authorId="0">
      <text>
        <r>
          <rPr>
            <sz val="9"/>
            <color indexed="81"/>
            <rFont val="Tahoma"/>
            <family val="2"/>
            <charset val="238"/>
          </rPr>
          <t>Ak sa výdavky na riadenie projektu neuplatnujú, žiadateľ nastaví hodnotu 0,00%</t>
        </r>
      </text>
    </comment>
  </commentList>
</comments>
</file>

<file path=xl/comments7.xml><?xml version="1.0" encoding="utf-8"?>
<comments xmlns="http://schemas.openxmlformats.org/spreadsheetml/2006/main">
  <authors>
    <author>Hudec Pavel</author>
  </authors>
  <commentList>
    <comment ref="G20" authorId="0">
      <text>
        <r>
          <rPr>
            <sz val="9"/>
            <color indexed="81"/>
            <rFont val="Tahoma"/>
            <family val="2"/>
            <charset val="238"/>
          </rPr>
          <t xml:space="preserve">
Ak sa výdavky na riadenie projektu neuplatnujú, žiadateľ nastaví hodnotu 0,00%</t>
        </r>
      </text>
    </comment>
    <comment ref="G24" authorId="0">
      <text>
        <r>
          <rPr>
            <sz val="9"/>
            <color indexed="81"/>
            <rFont val="Tahoma"/>
            <family val="2"/>
            <charset val="238"/>
          </rPr>
          <t xml:space="preserve">
5% alebo 10% podľa časti 1.4 Výzvy</t>
        </r>
      </text>
    </comment>
  </commentList>
</comments>
</file>

<file path=xl/sharedStrings.xml><?xml version="1.0" encoding="utf-8"?>
<sst xmlns="http://schemas.openxmlformats.org/spreadsheetml/2006/main" count="534" uniqueCount="130">
  <si>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</si>
  <si>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</si>
  <si>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</si>
  <si>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</si>
  <si>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</si>
  <si>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</si>
  <si>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</si>
  <si>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</si>
  <si>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</si>
  <si>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</si>
  <si>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</si>
  <si>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</si>
  <si>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</si>
  <si>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</si>
  <si>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</si>
  <si>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</si>
  <si>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</si>
  <si>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</si>
  <si>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</si>
  <si>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</si>
  <si>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</si>
  <si>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</si>
  <si>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</si>
  <si>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</si>
  <si>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</si>
  <si>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</si>
  <si>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</si>
  <si>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</si>
  <si>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</si>
  <si>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</si>
  <si>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</si>
  <si>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</si>
  <si>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</si>
  <si>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</si>
  <si>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</si>
  <si>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</si>
  <si>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</si>
  <si>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</si>
  <si>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</si>
  <si>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</si>
  <si>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</si>
  <si>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</si>
  <si>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</si>
  <si>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</si>
  <si>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</si>
  <si>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</si>
  <si>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</si>
  <si>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</si>
  <si>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</si>
  <si>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</si>
  <si>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</si>
  <si>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</si>
  <si>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</si>
  <si>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</si>
  <si>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</si>
  <si>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</si>
  <si>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</si>
  <si>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</si>
  <si>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</si>
  <si>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</si>
  <si>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</si>
  <si>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</si>
  <si>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</si>
  <si>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</si>
  <si>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</si>
  <si>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</si>
  <si>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</si>
  <si>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</si>
  <si>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</si>
  <si>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</si>
  <si>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t>G</t>
  </si>
  <si>
    <t>H</t>
  </si>
  <si>
    <t>JaK</t>
  </si>
  <si>
    <t>L</t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</si>
  <si>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</si>
  <si>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</si>
  <si>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</si>
  <si>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</si>
  <si>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</si>
  <si>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</si>
  <si>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</si>
  <si>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</si>
  <si>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</si>
  <si>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t>Priame oprávnené výdavky</t>
  </si>
  <si>
    <t>Nepriame oprávnené výdavky </t>
  </si>
  <si>
    <t>NV</t>
  </si>
  <si>
    <t>Menej rozvinutý  región</t>
  </si>
  <si>
    <t>Viac rozvinutý región</t>
  </si>
  <si>
    <t>Riadenie projektu</t>
  </si>
  <si>
    <t>RP</t>
  </si>
  <si>
    <t>Pokyny k vypĺňaniu rozpočtu projektu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</si>
  <si>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Stĺpec je už predvyplnený, žiadateľ nevykonáva žiadne úpravy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</si>
  <si>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 na celkovú cenu práce na uvedenej pozícii
V položkách "Riadenie projektu" a "Ostatné výdavky" je doplnená automaticky </t>
    </r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</si>
  <si>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</si>
  <si>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</si>
  <si>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</si>
  <si>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
V prípade ak si žiadateľ neuplatní paušálnu sadzbu na personál zabezpečujúci riadenie projektu, v uvedenom riadku zmení prednastavenú hodnotu 8,32% na hodnotu 0,00%.</t>
    </r>
  </si>
  <si>
    <t>Paušálna sadzba na riadenie projektu.</t>
  </si>
  <si>
    <r>
      <rPr>
        <b/>
        <u/>
        <sz val="10"/>
        <color theme="1"/>
        <rFont val="Arial"/>
        <family val="2"/>
        <charset val="238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</t>
    </r>
  </si>
  <si>
    <t>Žiadateľ vypĺňa len biele bunky, šedé bunky žiadateľ neupravuje. 
V prípade potreby môže žiadateľ vykonať zmeny v bunkách zelenej farby a doplniť alebo ubrať počet riadkov určených na mzdové výdavky.</t>
  </si>
  <si>
    <t>Rozpočet projektu s podrobným komentárom - sumár</t>
  </si>
  <si>
    <t>Spolu za aplikáciu</t>
  </si>
  <si>
    <t>Rozpočet technológie s podrobným komentárom</t>
  </si>
  <si>
    <t>Spolu za softvér</t>
  </si>
  <si>
    <t>Spolu za zariadenie</t>
  </si>
  <si>
    <t>Ostatné výdavky na zariadenie</t>
  </si>
  <si>
    <t>Ostatné výdavky na softvér</t>
  </si>
  <si>
    <t>Ostatné výdavky na aplikáciu</t>
  </si>
  <si>
    <t>Priame personálne výdavky projektu</t>
  </si>
  <si>
    <t>Spolufinancovanie žiadateľa</t>
  </si>
  <si>
    <t>Požadovaná výška NFP</t>
  </si>
  <si>
    <t>Max. 20 000€</t>
  </si>
  <si>
    <t>Max. 50 000€</t>
  </si>
  <si>
    <t>Max. 100 000€</t>
  </si>
  <si>
    <t xml:space="preserve">  Celkové oprávené výdavky</t>
  </si>
  <si>
    <t>typ technológie aplikácia</t>
  </si>
  <si>
    <t>typ technológie softvér</t>
  </si>
  <si>
    <t>typ technológie zariadenie</t>
  </si>
  <si>
    <t>=</t>
  </si>
  <si>
    <t>typ technológie aplikácia (2)</t>
  </si>
  <si>
    <t>522 - Mzdové výdavky</t>
  </si>
  <si>
    <t>typ technológie softvér (2)</t>
  </si>
  <si>
    <t>typ technológie zariadenie (2)</t>
  </si>
  <si>
    <t>Žiadateľ šedé bunky neupravuje. 
V prípade potreby môže žiadateľ vykonať zmeny v bunkách zelenej farby. 
V prípade, že v žiadosti má viac ako dve technológie jedného typu, môže žiadateľ vložiť nový hárok a následne aj nový riadok v tejto sumárnej tabuľke po type technológie, ktorú potrebuje rozšíriť a zabezpečiť prepojenie - stiahnutie údajov z novo vytvoreného hárku. Iné údaje neupravuje.</t>
  </si>
  <si>
    <t>Priame personálne výdavky na typ technológie aplikácia</t>
  </si>
  <si>
    <r>
      <t xml:space="preserve">Priame personálne výdavky na </t>
    </r>
    <r>
      <rPr>
        <sz val="10"/>
        <rFont val="Times New Roman"/>
        <family val="1"/>
        <charset val="238"/>
      </rPr>
      <t>typ technológie aplikácia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</si>
  <si>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softvér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</si>
  <si>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zariadenie</t>
    </r>
  </si>
  <si>
    <t>Príloha č. 11b výzvy OP ĽZ DOP 2017/4.1.2/02</t>
  </si>
  <si>
    <t>Príloha č. 11b  výzvy OP ĽZ DOP 2017/4.1.2/02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</si>
</sst>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  <numFmt numFmtId="167" formatCode="0.0000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1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</cellStyleXfs>
  <cellXfs count="221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6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6" xfId="4" applyFont="1" applyBorder="1" applyAlignment="1">
      <alignment vertical="top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6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36" xfId="4" applyFont="1" applyBorder="1" applyAlignment="1">
      <alignment vertical="top" wrapText="1"/>
    </xf>
    <xf numFmtId="2" fontId="6" fillId="4" borderId="25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" fillId="0" borderId="36" xfId="4" applyFont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 applyProtection="1">
      <alignment horizontal="right" vertical="center" wrapText="1"/>
      <protection hidden="1"/>
    </xf>
    <xf numFmtId="165" fontId="6" fillId="6" borderId="7" xfId="2" applyNumberFormat="1" applyFont="1" applyFill="1" applyBorder="1" applyAlignment="1">
      <alignment horizontal="right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65" fontId="6" fillId="6" borderId="7" xfId="2" applyNumberFormat="1" applyFont="1" applyFill="1" applyBorder="1" applyAlignment="1">
      <alignment horizontal="right" wrapText="1"/>
    </xf>
    <xf numFmtId="1" fontId="15" fillId="6" borderId="26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right" vertical="center" wrapText="1"/>
    </xf>
    <xf numFmtId="0" fontId="12" fillId="6" borderId="39" xfId="3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10" fontId="6" fillId="7" borderId="7" xfId="0" applyNumberFormat="1" applyFont="1" applyFill="1" applyBorder="1" applyAlignment="1">
      <alignment horizontal="center" vertical="center" wrapText="1"/>
    </xf>
    <xf numFmtId="2" fontId="11" fillId="5" borderId="41" xfId="0" applyNumberFormat="1" applyFont="1" applyFill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0" fontId="17" fillId="6" borderId="36" xfId="4" applyFont="1" applyFill="1" applyBorder="1" applyAlignment="1">
      <alignment horizontal="center" vertical="center"/>
    </xf>
    <xf numFmtId="0" fontId="17" fillId="5" borderId="36" xfId="4" applyFont="1" applyFill="1" applyBorder="1" applyAlignment="1">
      <alignment horizontal="center" vertical="center" wrapText="1"/>
    </xf>
    <xf numFmtId="0" fontId="17" fillId="5" borderId="36" xfId="4" applyFont="1" applyFill="1" applyBorder="1" applyAlignment="1">
      <alignment horizontal="center" vertical="center"/>
    </xf>
    <xf numFmtId="10" fontId="0" fillId="0" borderId="0" xfId="0" applyNumberFormat="1"/>
    <xf numFmtId="2" fontId="6" fillId="6" borderId="7" xfId="0" applyNumberFormat="1" applyFont="1" applyFill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46" xfId="0" applyNumberFormat="1" applyBorder="1"/>
    <xf numFmtId="1" fontId="15" fillId="0" borderId="26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2" fontId="6" fillId="6" borderId="19" xfId="0" applyNumberFormat="1" applyFont="1" applyFill="1" applyBorder="1" applyAlignment="1">
      <alignment horizontal="center" vertical="center" wrapText="1"/>
    </xf>
    <xf numFmtId="2" fontId="11" fillId="5" borderId="24" xfId="0" applyNumberFormat="1" applyFont="1" applyFill="1" applyBorder="1" applyAlignment="1">
      <alignment horizontal="center" vertical="center" wrapText="1"/>
    </xf>
    <xf numFmtId="2" fontId="11" fillId="5" borderId="18" xfId="0" applyNumberFormat="1" applyFont="1" applyFill="1" applyBorder="1" applyAlignment="1">
      <alignment horizontal="center" vertical="center" wrapText="1"/>
    </xf>
    <xf numFmtId="2" fontId="11" fillId="5" borderId="17" xfId="0" applyNumberFormat="1" applyFont="1" applyFill="1" applyBorder="1" applyAlignment="1">
      <alignment horizontal="center" vertical="center" wrapText="1"/>
    </xf>
    <xf numFmtId="7" fontId="6" fillId="6" borderId="15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right" vertical="center" wrapText="1"/>
    </xf>
    <xf numFmtId="2" fontId="6" fillId="6" borderId="39" xfId="0" applyNumberFormat="1" applyFont="1" applyFill="1" applyBorder="1" applyAlignment="1">
      <alignment horizontal="center" vertical="center" wrapText="1"/>
    </xf>
    <xf numFmtId="165" fontId="11" fillId="6" borderId="36" xfId="2" applyNumberFormat="1" applyFont="1" applyFill="1" applyBorder="1" applyAlignment="1">
      <alignment horizontal="right" vertical="center" wrapText="1"/>
    </xf>
    <xf numFmtId="4" fontId="6" fillId="6" borderId="27" xfId="2" applyNumberFormat="1" applyFont="1" applyFill="1" applyBorder="1" applyAlignment="1">
      <alignment vertical="center" wrapText="1"/>
    </xf>
    <xf numFmtId="2" fontId="11" fillId="5" borderId="48" xfId="0" applyNumberFormat="1" applyFont="1" applyFill="1" applyBorder="1" applyAlignment="1">
      <alignment horizontal="center" vertical="center" wrapText="1"/>
    </xf>
    <xf numFmtId="165" fontId="6" fillId="6" borderId="49" xfId="2" applyNumberFormat="1" applyFont="1" applyFill="1" applyBorder="1" applyAlignment="1" applyProtection="1">
      <alignment horizontal="right" vertical="center" wrapText="1"/>
      <protection hidden="1"/>
    </xf>
    <xf numFmtId="7" fontId="6" fillId="6" borderId="50" xfId="2" applyNumberFormat="1" applyFont="1" applyFill="1" applyBorder="1" applyAlignment="1">
      <alignment horizontal="right" vertical="center" wrapText="1"/>
    </xf>
    <xf numFmtId="165" fontId="6" fillId="6" borderId="49" xfId="2" applyNumberFormat="1" applyFont="1" applyFill="1" applyBorder="1" applyAlignment="1">
      <alignment horizontal="right" vertical="center" wrapText="1"/>
    </xf>
    <xf numFmtId="165" fontId="6" fillId="6" borderId="50" xfId="2" applyNumberFormat="1" applyFont="1" applyFill="1" applyBorder="1" applyAlignment="1">
      <alignment horizontal="right" vertical="center" wrapText="1"/>
    </xf>
    <xf numFmtId="165" fontId="24" fillId="5" borderId="36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center" vertical="center" wrapText="1"/>
    </xf>
    <xf numFmtId="165" fontId="6" fillId="6" borderId="27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6" fillId="0" borderId="7" xfId="0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2" fontId="11" fillId="5" borderId="31" xfId="0" applyNumberFormat="1" applyFont="1" applyFill="1" applyBorder="1" applyAlignment="1">
      <alignment horizontal="center" vertical="center" wrapText="1"/>
    </xf>
    <xf numFmtId="165" fontId="24" fillId="5" borderId="20" xfId="2" applyNumberFormat="1" applyFont="1" applyFill="1" applyBorder="1" applyAlignment="1">
      <alignment horizontal="right" vertical="center" wrapText="1"/>
    </xf>
    <xf numFmtId="165" fontId="24" fillId="5" borderId="47" xfId="2" applyNumberFormat="1" applyFont="1" applyFill="1" applyBorder="1" applyAlignment="1">
      <alignment horizontal="right" vertical="center" wrapText="1"/>
    </xf>
    <xf numFmtId="165" fontId="6" fillId="6" borderId="37" xfId="2" applyNumberFormat="1" applyFont="1" applyFill="1" applyBorder="1" applyAlignment="1">
      <alignment horizontal="right" vertical="center" wrapText="1"/>
    </xf>
    <xf numFmtId="165" fontId="6" fillId="4" borderId="7" xfId="2" applyNumberFormat="1" applyFont="1" applyFill="1" applyBorder="1" applyAlignment="1">
      <alignment horizontal="right" vertical="center" wrapText="1"/>
    </xf>
    <xf numFmtId="165" fontId="6" fillId="4" borderId="37" xfId="2" applyNumberFormat="1" applyFont="1" applyFill="1" applyBorder="1" applyAlignment="1">
      <alignment horizontal="right" vertical="center" wrapText="1"/>
    </xf>
    <xf numFmtId="165" fontId="6" fillId="6" borderId="37" xfId="2" applyNumberFormat="1" applyFont="1" applyFill="1" applyBorder="1" applyAlignment="1">
      <alignment horizontal="right" wrapText="1"/>
    </xf>
    <xf numFmtId="165" fontId="6" fillId="6" borderId="49" xfId="2" applyNumberFormat="1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7" fontId="6" fillId="4" borderId="15" xfId="2" applyNumberFormat="1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5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left" vertical="center"/>
    </xf>
    <xf numFmtId="2" fontId="11" fillId="4" borderId="37" xfId="0" applyNumberFormat="1" applyFont="1" applyFill="1" applyBorder="1" applyAlignment="1">
      <alignment horizontal="left" vertical="center" wrapText="1"/>
    </xf>
    <xf numFmtId="2" fontId="11" fillId="4" borderId="38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2" xfId="0" applyNumberFormat="1" applyFont="1" applyFill="1" applyBorder="1" applyAlignment="1">
      <alignment horizontal="left" vertical="center" wrapText="1"/>
    </xf>
    <xf numFmtId="2" fontId="11" fillId="4" borderId="43" xfId="0" applyNumberFormat="1" applyFont="1" applyFill="1" applyBorder="1" applyAlignment="1">
      <alignment horizontal="left" vertical="center" wrapText="1"/>
    </xf>
    <xf numFmtId="2" fontId="11" fillId="4" borderId="25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4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7" fillId="6" borderId="14" xfId="0" applyNumberFormat="1" applyFont="1" applyFill="1" applyBorder="1" applyAlignment="1">
      <alignment horizontal="center" vertical="center" wrapText="1"/>
    </xf>
    <xf numFmtId="2" fontId="7" fillId="6" borderId="44" xfId="0" applyNumberFormat="1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/>
    </xf>
    <xf numFmtId="2" fontId="7" fillId="0" borderId="47" xfId="0" applyNumberFormat="1" applyFont="1" applyFill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left" vertical="center"/>
    </xf>
    <xf numFmtId="2" fontId="0" fillId="0" borderId="4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24" fillId="0" borderId="14" xfId="2" applyNumberFormat="1" applyFont="1" applyBorder="1" applyAlignment="1">
      <alignment horizontal="center" vertical="center" wrapText="1"/>
    </xf>
    <xf numFmtId="2" fontId="24" fillId="0" borderId="44" xfId="2" applyNumberFormat="1" applyFont="1" applyBorder="1" applyAlignment="1">
      <alignment horizontal="center" vertical="center" wrapText="1"/>
    </xf>
    <xf numFmtId="2" fontId="24" fillId="0" borderId="12" xfId="2" applyNumberFormat="1" applyFont="1" applyBorder="1" applyAlignment="1">
      <alignment horizontal="center" vertical="center" wrapText="1"/>
    </xf>
    <xf numFmtId="4" fontId="6" fillId="6" borderId="7" xfId="2" applyNumberFormat="1" applyFont="1" applyFill="1" applyBorder="1" applyAlignment="1">
      <alignment horizontal="left" vertical="center" wrapText="1"/>
    </xf>
    <xf numFmtId="4" fontId="6" fillId="6" borderId="15" xfId="2" applyNumberFormat="1" applyFont="1" applyFill="1" applyBorder="1" applyAlignment="1">
      <alignment horizontal="left" vertical="center" wrapText="1"/>
    </xf>
    <xf numFmtId="2" fontId="6" fillId="6" borderId="8" xfId="0" applyNumberFormat="1" applyFont="1" applyFill="1" applyBorder="1" applyAlignment="1">
      <alignment horizontal="left" vertical="center" wrapText="1"/>
    </xf>
    <xf numFmtId="2" fontId="6" fillId="6" borderId="7" xfId="0" applyNumberFormat="1" applyFont="1" applyFill="1" applyBorder="1" applyAlignment="1">
      <alignment horizontal="left" vertical="center" wrapText="1"/>
    </xf>
    <xf numFmtId="2" fontId="6" fillId="6" borderId="26" xfId="0" applyNumberFormat="1" applyFont="1" applyFill="1" applyBorder="1" applyAlignment="1">
      <alignment horizontal="left" vertical="center" wrapText="1"/>
    </xf>
    <xf numFmtId="2" fontId="6" fillId="6" borderId="15" xfId="0" applyNumberFormat="1" applyFont="1" applyFill="1" applyBorder="1" applyAlignment="1">
      <alignment horizontal="left" vertical="center" wrapText="1"/>
    </xf>
    <xf numFmtId="2" fontId="6" fillId="6" borderId="40" xfId="0" applyNumberFormat="1" applyFont="1" applyFill="1" applyBorder="1" applyAlignment="1">
      <alignment horizontal="left" vertical="center" wrapText="1"/>
    </xf>
    <xf numFmtId="2" fontId="6" fillId="6" borderId="20" xfId="0" applyNumberFormat="1" applyFont="1" applyFill="1" applyBorder="1" applyAlignment="1">
      <alignment horizontal="left" vertical="center" wrapText="1"/>
    </xf>
    <xf numFmtId="2" fontId="6" fillId="6" borderId="47" xfId="0" applyNumberFormat="1" applyFont="1" applyFill="1" applyBorder="1" applyAlignment="1">
      <alignment horizontal="left" vertical="center" wrapText="1"/>
    </xf>
    <xf numFmtId="2" fontId="14" fillId="0" borderId="14" xfId="2" applyNumberFormat="1" applyFont="1" applyBorder="1" applyAlignment="1">
      <alignment horizontal="center" vertical="center" wrapText="1"/>
    </xf>
    <xf numFmtId="2" fontId="14" fillId="0" borderId="44" xfId="2" applyNumberFormat="1" applyFont="1" applyBorder="1" applyAlignment="1">
      <alignment horizontal="center" vertical="center" wrapText="1"/>
    </xf>
    <xf numFmtId="2" fontId="14" fillId="0" borderId="12" xfId="2" applyNumberFormat="1" applyFont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left" vertical="center" wrapText="1"/>
    </xf>
    <xf numFmtId="4" fontId="6" fillId="4" borderId="37" xfId="2" applyNumberFormat="1" applyFont="1" applyFill="1" applyBorder="1" applyAlignment="1">
      <alignment horizontal="left" vertical="center" wrapText="1"/>
    </xf>
    <xf numFmtId="4" fontId="6" fillId="4" borderId="38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4" fontId="6" fillId="6" borderId="37" xfId="2" applyNumberFormat="1" applyFont="1" applyFill="1" applyBorder="1" applyAlignment="1">
      <alignment horizontal="left" vertical="center" wrapText="1"/>
    </xf>
    <xf numFmtId="4" fontId="6" fillId="6" borderId="38" xfId="2" applyNumberFormat="1" applyFont="1" applyFill="1" applyBorder="1" applyAlignment="1">
      <alignment horizontal="left" vertical="center" wrapText="1"/>
    </xf>
    <xf numFmtId="4" fontId="6" fillId="6" borderId="16" xfId="2" applyNumberFormat="1" applyFont="1" applyFill="1" applyBorder="1" applyAlignment="1">
      <alignment horizontal="left" vertical="center" wrapText="1"/>
    </xf>
    <xf numFmtId="2" fontId="24" fillId="5" borderId="14" xfId="0" applyNumberFormat="1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6" borderId="14" xfId="4" applyFont="1" applyFill="1" applyBorder="1" applyAlignment="1">
      <alignment horizontal="center"/>
    </xf>
    <xf numFmtId="0" fontId="17" fillId="6" borderId="12" xfId="4" applyFont="1" applyFill="1" applyBorder="1" applyAlignment="1">
      <alignment horizontal="center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2009776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447676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2009776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2</xdr:row>
      <xdr:rowOff>73025</xdr:rowOff>
    </xdr:from>
    <xdr:to>
      <xdr:col>8</xdr:col>
      <xdr:colOff>758640</xdr:colOff>
      <xdr:row>10</xdr:row>
      <xdr:rowOff>135925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1592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F17" sqref="F17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45" t="s">
        <v>47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x14ac:dyDescent="0.2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x14ac:dyDescent="0.2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x14ac:dyDescent="0.2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x14ac:dyDescent="0.2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x14ac:dyDescent="0.2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x14ac:dyDescent="0.2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2:12" x14ac:dyDescent="0.2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2:12" x14ac:dyDescent="0.2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2:12" x14ac:dyDescent="0.2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2:12" ht="16.5" customHeight="1" thickBot="1" x14ac:dyDescent="0.25">
      <c r="B12" s="18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2:12" ht="23.25" customHeight="1" x14ac:dyDescent="0.3">
      <c r="B13" s="168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2:12" ht="28.35" customHeight="1" thickBot="1" x14ac:dyDescent="0.25">
      <c r="B14" s="60" t="s">
        <v>46</v>
      </c>
      <c r="C14" s="61" t="s">
        <v>61</v>
      </c>
      <c r="D14" s="61" t="s">
        <v>24</v>
      </c>
      <c r="E14" s="62" t="s">
        <v>18</v>
      </c>
      <c r="F14" s="62" t="s">
        <v>17</v>
      </c>
      <c r="G14" s="63" t="s">
        <v>16</v>
      </c>
      <c r="H14" s="63" t="s">
        <v>15</v>
      </c>
      <c r="I14" s="62" t="s">
        <v>45</v>
      </c>
      <c r="J14" s="63" t="s">
        <v>86</v>
      </c>
      <c r="K14" s="63" t="s">
        <v>87</v>
      </c>
      <c r="L14" s="64" t="s">
        <v>62</v>
      </c>
    </row>
    <row r="15" spans="2:12" ht="15.75" customHeight="1" x14ac:dyDescent="0.2">
      <c r="B15" s="171" t="s">
        <v>83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3"/>
    </row>
    <row r="16" spans="2:12" ht="13.5" customHeight="1" x14ac:dyDescent="0.2">
      <c r="B16" s="67">
        <v>1</v>
      </c>
      <c r="C16" s="167" t="s">
        <v>14</v>
      </c>
      <c r="D16" s="19"/>
      <c r="E16" s="19"/>
      <c r="F16" s="16"/>
      <c r="G16" s="17">
        <v>0</v>
      </c>
      <c r="H16" s="16">
        <v>0</v>
      </c>
      <c r="I16" s="33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67">
        <v>2</v>
      </c>
      <c r="C17" s="167"/>
      <c r="D17" s="19"/>
      <c r="E17" s="19"/>
      <c r="F17" s="16"/>
      <c r="G17" s="17">
        <v>0</v>
      </c>
      <c r="H17" s="16">
        <v>0</v>
      </c>
      <c r="I17" s="33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67">
        <v>3</v>
      </c>
      <c r="C18" s="167" t="s">
        <v>13</v>
      </c>
      <c r="D18" s="23"/>
      <c r="E18" s="23"/>
      <c r="F18" s="16"/>
      <c r="G18" s="24">
        <v>0</v>
      </c>
      <c r="H18" s="23">
        <v>0</v>
      </c>
      <c r="I18" s="33">
        <f t="shared" ref="I18:I23" si="0">G18*H18</f>
        <v>0</v>
      </c>
      <c r="J18" s="21">
        <v>0</v>
      </c>
      <c r="K18" s="21">
        <v>0</v>
      </c>
      <c r="L18" s="30"/>
    </row>
    <row r="19" spans="2:14" ht="14.1" customHeight="1" x14ac:dyDescent="0.2">
      <c r="B19" s="67">
        <v>4</v>
      </c>
      <c r="C19" s="167"/>
      <c r="D19" s="23"/>
      <c r="E19" s="23"/>
      <c r="F19" s="16"/>
      <c r="G19" s="24">
        <v>0</v>
      </c>
      <c r="H19" s="23">
        <v>0</v>
      </c>
      <c r="I19" s="33">
        <f t="shared" si="0"/>
        <v>0</v>
      </c>
      <c r="J19" s="21">
        <v>0</v>
      </c>
      <c r="K19" s="21">
        <v>0</v>
      </c>
      <c r="L19" s="30"/>
    </row>
    <row r="20" spans="2:14" ht="14.1" customHeight="1" x14ac:dyDescent="0.2">
      <c r="B20" s="67">
        <v>5</v>
      </c>
      <c r="C20" s="167" t="s">
        <v>12</v>
      </c>
      <c r="D20" s="19"/>
      <c r="E20" s="19"/>
      <c r="F20" s="16"/>
      <c r="G20" s="17">
        <v>0</v>
      </c>
      <c r="H20" s="16">
        <v>0</v>
      </c>
      <c r="I20" s="33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67">
        <v>6</v>
      </c>
      <c r="C21" s="167"/>
      <c r="D21" s="19"/>
      <c r="E21" s="19"/>
      <c r="F21" s="16"/>
      <c r="G21" s="17">
        <v>0</v>
      </c>
      <c r="H21" s="16">
        <v>0</v>
      </c>
      <c r="I21" s="33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67">
        <v>7</v>
      </c>
      <c r="C22" s="167" t="s">
        <v>11</v>
      </c>
      <c r="D22" s="19"/>
      <c r="E22" s="16"/>
      <c r="F22" s="16"/>
      <c r="G22" s="17">
        <v>0</v>
      </c>
      <c r="H22" s="16">
        <v>0</v>
      </c>
      <c r="I22" s="33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67">
        <v>8</v>
      </c>
      <c r="C23" s="167"/>
      <c r="D23" s="57"/>
      <c r="E23" s="16"/>
      <c r="F23" s="16"/>
      <c r="G23" s="17">
        <v>0</v>
      </c>
      <c r="H23" s="16">
        <v>0</v>
      </c>
      <c r="I23" s="33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73">
        <v>9</v>
      </c>
      <c r="C24" s="146" t="s">
        <v>81</v>
      </c>
      <c r="D24" s="147"/>
      <c r="E24" s="147"/>
      <c r="F24" s="147"/>
      <c r="G24" s="147"/>
      <c r="H24" s="148"/>
      <c r="I24" s="69">
        <f>SUM(I16:I23)</f>
        <v>0</v>
      </c>
      <c r="J24" s="69">
        <f>SUM(J16:J23)</f>
        <v>0</v>
      </c>
      <c r="K24" s="69">
        <f>SUM(K16:K23)</f>
        <v>0</v>
      </c>
      <c r="L24" s="70" t="s">
        <v>5</v>
      </c>
    </row>
    <row r="25" spans="2:14" ht="14.1" customHeight="1" x14ac:dyDescent="0.2">
      <c r="B25" s="164" t="s">
        <v>74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2:14" ht="14.1" customHeight="1" x14ac:dyDescent="0.2">
      <c r="B26" s="67">
        <v>10</v>
      </c>
      <c r="C26" s="74" t="s">
        <v>85</v>
      </c>
      <c r="D26" s="58"/>
      <c r="E26" s="19"/>
      <c r="F26" s="16"/>
      <c r="G26" s="17">
        <v>0</v>
      </c>
      <c r="H26" s="56">
        <v>0</v>
      </c>
      <c r="I26" s="75">
        <f>G26*H26/100</f>
        <v>0</v>
      </c>
      <c r="J26" s="68">
        <v>0</v>
      </c>
      <c r="K26" s="68">
        <v>0</v>
      </c>
      <c r="L26" s="22"/>
    </row>
    <row r="27" spans="2:14" ht="14.1" customHeight="1" x14ac:dyDescent="0.2">
      <c r="B27" s="67">
        <v>11</v>
      </c>
      <c r="C27" s="74" t="s">
        <v>85</v>
      </c>
      <c r="D27" s="59"/>
      <c r="E27" s="19"/>
      <c r="F27" s="16"/>
      <c r="G27" s="17">
        <v>0</v>
      </c>
      <c r="H27" s="16">
        <v>0</v>
      </c>
      <c r="I27" s="33">
        <f>G27*H27</f>
        <v>0</v>
      </c>
      <c r="J27" s="68">
        <v>0</v>
      </c>
      <c r="K27" s="68">
        <v>0</v>
      </c>
      <c r="L27" s="22"/>
    </row>
    <row r="28" spans="2:14" ht="14.1" customHeight="1" x14ac:dyDescent="0.2">
      <c r="B28" s="67">
        <v>12</v>
      </c>
      <c r="C28" s="74" t="s">
        <v>85</v>
      </c>
      <c r="D28" s="59"/>
      <c r="E28" s="19"/>
      <c r="F28" s="16"/>
      <c r="G28" s="17">
        <v>0</v>
      </c>
      <c r="H28" s="16">
        <v>0</v>
      </c>
      <c r="I28" s="33">
        <f>G28*H28</f>
        <v>0</v>
      </c>
      <c r="J28" s="68">
        <v>0</v>
      </c>
      <c r="K28" s="68">
        <v>0</v>
      </c>
      <c r="L28" s="22"/>
    </row>
    <row r="29" spans="2:14" ht="14.1" customHeight="1" thickBot="1" x14ac:dyDescent="0.25">
      <c r="B29" s="73">
        <v>13</v>
      </c>
      <c r="C29" s="149" t="s">
        <v>84</v>
      </c>
      <c r="D29" s="150"/>
      <c r="E29" s="150"/>
      <c r="F29" s="150"/>
      <c r="G29" s="150"/>
      <c r="H29" s="151"/>
      <c r="I29" s="71">
        <f>SUM(I26:I28)</f>
        <v>0</v>
      </c>
      <c r="J29" s="71">
        <f>SUM(J26:J28)</f>
        <v>0</v>
      </c>
      <c r="K29" s="71">
        <f>SUM(K26:K28)</f>
        <v>0</v>
      </c>
      <c r="L29" s="72" t="s">
        <v>5</v>
      </c>
    </row>
    <row r="30" spans="2:14" ht="28.35" customHeight="1" thickBot="1" x14ac:dyDescent="0.25">
      <c r="B30" s="152" t="s">
        <v>6</v>
      </c>
      <c r="C30" s="153"/>
      <c r="D30" s="153"/>
      <c r="E30" s="153"/>
      <c r="F30" s="153"/>
      <c r="G30" s="153"/>
      <c r="H30" s="154"/>
      <c r="I30" s="65">
        <f>I24+I29</f>
        <v>0</v>
      </c>
      <c r="J30" s="65">
        <f t="shared" ref="J30:K30" si="1">J24+J29</f>
        <v>0</v>
      </c>
      <c r="K30" s="65">
        <f t="shared" si="1"/>
        <v>0</v>
      </c>
      <c r="L30" s="66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139" t="s">
        <v>1</v>
      </c>
      <c r="E33" s="140"/>
      <c r="F33" s="9">
        <v>0</v>
      </c>
      <c r="G33" s="8">
        <v>0</v>
      </c>
      <c r="H33" s="7" t="str">
        <f>IF(G33&gt;F33,"prekročené","ok")</f>
        <v>ok</v>
      </c>
      <c r="I33" s="141" t="s">
        <v>0</v>
      </c>
      <c r="J33" s="142"/>
      <c r="K33" s="142"/>
      <c r="L33" s="142"/>
      <c r="M33" s="2"/>
      <c r="N33" s="3"/>
    </row>
    <row r="34" spans="4:14" ht="15" customHeight="1" thickBot="1" x14ac:dyDescent="0.25">
      <c r="D34" s="143" t="s">
        <v>44</v>
      </c>
      <c r="E34" s="144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65</v>
      </c>
    </row>
    <row r="40" spans="4:14" hidden="1" x14ac:dyDescent="0.2">
      <c r="E40" s="1" t="s">
        <v>29</v>
      </c>
      <c r="G40" s="1" t="s">
        <v>76</v>
      </c>
    </row>
    <row r="41" spans="4:14" hidden="1" x14ac:dyDescent="0.2">
      <c r="E41" s="1" t="s">
        <v>30</v>
      </c>
      <c r="G41" s="1" t="s">
        <v>77</v>
      </c>
    </row>
    <row r="42" spans="4:14" hidden="1" x14ac:dyDescent="0.2">
      <c r="E42" s="1" t="s">
        <v>31</v>
      </c>
      <c r="G42" s="1" t="s">
        <v>78</v>
      </c>
    </row>
    <row r="43" spans="4:14" hidden="1" x14ac:dyDescent="0.2">
      <c r="E43" s="1" t="s">
        <v>32</v>
      </c>
      <c r="G43" s="1" t="s">
        <v>79</v>
      </c>
    </row>
    <row r="44" spans="4:14" hidden="1" x14ac:dyDescent="0.2">
      <c r="E44" s="1" t="s">
        <v>8</v>
      </c>
      <c r="G44" s="1" t="s">
        <v>80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view="pageBreakPreview" zoomScale="86" zoomScaleNormal="80" zoomScaleSheetLayoutView="86" workbookViewId="0">
      <selection activeCell="B2" sqref="B2"/>
    </sheetView>
  </sheetViews>
  <sheetFormatPr defaultRowHeight="15" x14ac:dyDescent="0.25"/>
  <cols>
    <col min="1" max="1" width="3.140625" style="25" customWidth="1"/>
    <col min="2" max="2" width="9.140625" style="25"/>
    <col min="3" max="3" width="74.7109375" style="25" customWidth="1"/>
    <col min="4" max="16384" width="9.140625" style="25"/>
  </cols>
  <sheetData>
    <row r="2" spans="2:3" ht="15.75" thickBot="1" x14ac:dyDescent="0.3"/>
    <row r="3" spans="2:3" ht="15.75" thickBot="1" x14ac:dyDescent="0.3">
      <c r="B3" s="215" t="s">
        <v>90</v>
      </c>
      <c r="C3" s="216"/>
    </row>
    <row r="4" spans="2:3" ht="15.75" thickBot="1" x14ac:dyDescent="0.3">
      <c r="B4" s="217" t="s">
        <v>66</v>
      </c>
      <c r="C4" s="218"/>
    </row>
    <row r="5" spans="2:3" ht="15.75" thickBot="1" x14ac:dyDescent="0.3">
      <c r="B5" s="219" t="s">
        <v>64</v>
      </c>
      <c r="C5" s="220"/>
    </row>
    <row r="6" spans="2:3" ht="15.75" thickBot="1" x14ac:dyDescent="0.3">
      <c r="B6" s="26"/>
      <c r="C6" s="26"/>
    </row>
    <row r="7" spans="2:3" ht="30.75" thickBot="1" x14ac:dyDescent="0.3">
      <c r="B7" s="97" t="s">
        <v>48</v>
      </c>
      <c r="C7" s="98" t="s">
        <v>49</v>
      </c>
    </row>
    <row r="8" spans="2:3" ht="66.75" thickBot="1" x14ac:dyDescent="0.3">
      <c r="B8" s="49" t="s">
        <v>50</v>
      </c>
      <c r="C8" s="78" t="s">
        <v>67</v>
      </c>
    </row>
    <row r="9" spans="2:3" ht="79.5" thickBot="1" x14ac:dyDescent="0.3">
      <c r="B9" s="49" t="s">
        <v>51</v>
      </c>
      <c r="C9" s="47" t="s">
        <v>68</v>
      </c>
    </row>
    <row r="10" spans="2:3" ht="28.5" thickBot="1" x14ac:dyDescent="0.3">
      <c r="B10" s="49" t="s">
        <v>52</v>
      </c>
      <c r="C10" s="78" t="s">
        <v>69</v>
      </c>
    </row>
    <row r="11" spans="2:3" ht="28.5" thickBot="1" x14ac:dyDescent="0.3">
      <c r="B11" s="96" t="s">
        <v>53</v>
      </c>
      <c r="C11" s="78" t="s">
        <v>91</v>
      </c>
    </row>
    <row r="12" spans="2:3" ht="30.75" thickBot="1" x14ac:dyDescent="0.3">
      <c r="B12" s="27" t="s">
        <v>54</v>
      </c>
      <c r="C12" s="78" t="s">
        <v>95</v>
      </c>
    </row>
    <row r="13" spans="2:3" ht="41.25" thickBot="1" x14ac:dyDescent="0.3">
      <c r="B13" s="49" t="s">
        <v>70</v>
      </c>
      <c r="C13" s="78" t="s">
        <v>92</v>
      </c>
    </row>
    <row r="14" spans="2:3" ht="143.25" thickBot="1" x14ac:dyDescent="0.3">
      <c r="B14" s="49" t="s">
        <v>71</v>
      </c>
      <c r="C14" s="78" t="s">
        <v>96</v>
      </c>
    </row>
    <row r="15" spans="2:3" ht="39" thickBot="1" x14ac:dyDescent="0.3">
      <c r="B15" s="96" t="s">
        <v>55</v>
      </c>
      <c r="C15" s="52" t="s">
        <v>93</v>
      </c>
    </row>
    <row r="16" spans="2:3" ht="41.25" thickBot="1" x14ac:dyDescent="0.3">
      <c r="B16" s="96" t="s">
        <v>72</v>
      </c>
      <c r="C16" s="78" t="s">
        <v>94</v>
      </c>
    </row>
    <row r="17" spans="2:3" ht="39" thickBot="1" x14ac:dyDescent="0.3">
      <c r="B17" s="49" t="s">
        <v>73</v>
      </c>
      <c r="C17" s="52" t="s">
        <v>98</v>
      </c>
    </row>
    <row r="18" spans="2:3" x14ac:dyDescent="0.25">
      <c r="B18" s="28"/>
    </row>
    <row r="19" spans="2:3" x14ac:dyDescent="0.25">
      <c r="B19" s="28"/>
    </row>
    <row r="20" spans="2:3" x14ac:dyDescent="0.25">
      <c r="B20" s="28"/>
    </row>
    <row r="21" spans="2:3" x14ac:dyDescent="0.25">
      <c r="B21" s="28"/>
    </row>
    <row r="22" spans="2:3" x14ac:dyDescent="0.25">
      <c r="B22" s="28"/>
    </row>
  </sheetData>
  <mergeCells count="3">
    <mergeCell ref="B3:C3"/>
    <mergeCell ref="B4:C4"/>
    <mergeCell ref="B5:C5"/>
  </mergeCells>
  <pageMargins left="0.7" right="0.7" top="0.75" bottom="0.75" header="0.3" footer="0.3"/>
  <pageSetup paperSize="9" scale="88" orientation="portrait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8" zoomScale="70" zoomScaleNormal="80" zoomScalePageLayoutView="70" workbookViewId="0">
      <selection activeCell="K22" sqref="K2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59.7109375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128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19.5" thickBot="1" x14ac:dyDescent="0.25">
      <c r="B12" s="191" t="s">
        <v>102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2:12" ht="38.25" x14ac:dyDescent="0.2">
      <c r="B13" s="109" t="s">
        <v>46</v>
      </c>
      <c r="C13" s="110" t="s">
        <v>61</v>
      </c>
      <c r="D13" s="110" t="s">
        <v>24</v>
      </c>
      <c r="E13" s="110" t="s">
        <v>18</v>
      </c>
      <c r="F13" s="110" t="s">
        <v>17</v>
      </c>
      <c r="G13" s="110" t="s">
        <v>16</v>
      </c>
      <c r="H13" s="110" t="s">
        <v>15</v>
      </c>
      <c r="I13" s="110" t="s">
        <v>45</v>
      </c>
      <c r="J13" s="94" t="s">
        <v>86</v>
      </c>
      <c r="K13" s="128" t="s">
        <v>87</v>
      </c>
      <c r="L13" s="111" t="s">
        <v>62</v>
      </c>
    </row>
    <row r="14" spans="2:12" ht="23.2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4" customHeight="1" x14ac:dyDescent="0.2">
      <c r="B15" s="76">
        <f>B14+1</f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8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5.5" customHeight="1" x14ac:dyDescent="0.2">
      <c r="B16" s="76">
        <v>3</v>
      </c>
      <c r="C16" s="77"/>
      <c r="D16" s="19"/>
      <c r="E16" s="79" t="s">
        <v>9</v>
      </c>
      <c r="F16" s="91" t="s">
        <v>58</v>
      </c>
      <c r="G16" s="24"/>
      <c r="H16" s="23"/>
      <c r="I16" s="80">
        <f>ROUND(G16*H16,2)</f>
        <v>0</v>
      </c>
      <c r="J16" s="131">
        <f>ROUNDUP(I16*0.8884,2)</f>
        <v>0</v>
      </c>
      <c r="K16" s="131">
        <f>I16-J16</f>
        <v>0</v>
      </c>
      <c r="L16" s="30"/>
    </row>
    <row r="17" spans="2:12" ht="25.5" customHeight="1" x14ac:dyDescent="0.2">
      <c r="B17" s="76" t="s">
        <v>5</v>
      </c>
      <c r="C17" s="77"/>
      <c r="D17" s="19"/>
      <c r="E17" s="79" t="s">
        <v>9</v>
      </c>
      <c r="F17" s="91" t="s">
        <v>58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38.25" x14ac:dyDescent="0.2">
      <c r="B18" s="76">
        <v>5</v>
      </c>
      <c r="C18" s="101" t="s">
        <v>89</v>
      </c>
      <c r="D18" s="100" t="s">
        <v>88</v>
      </c>
      <c r="E18" s="136" t="s">
        <v>43</v>
      </c>
      <c r="F18" s="100" t="s">
        <v>65</v>
      </c>
      <c r="G18" s="82">
        <f>SUM(I14:I17)</f>
        <v>0</v>
      </c>
      <c r="H18" s="92">
        <v>8.3199999999999996E-2</v>
      </c>
      <c r="I18" s="80">
        <f t="shared" si="0"/>
        <v>0</v>
      </c>
      <c r="J18" s="133">
        <f>ROUNDUP(I18*0.8884,2)</f>
        <v>0</v>
      </c>
      <c r="K18" s="133">
        <f>I18-J18</f>
        <v>0</v>
      </c>
      <c r="L18" s="102" t="s">
        <v>97</v>
      </c>
    </row>
    <row r="19" spans="2:12" ht="15" x14ac:dyDescent="0.2">
      <c r="B19" s="76">
        <v>6</v>
      </c>
      <c r="C19" s="194" t="s">
        <v>124</v>
      </c>
      <c r="D19" s="194"/>
      <c r="E19" s="194"/>
      <c r="F19" s="194"/>
      <c r="G19" s="194"/>
      <c r="H19" s="194"/>
      <c r="I19" s="84">
        <f>SUM(I14:I18)</f>
        <v>0</v>
      </c>
      <c r="J19" s="84">
        <f t="shared" ref="J19" si="1">SUM(J14:J18)</f>
        <v>0</v>
      </c>
      <c r="K19" s="84">
        <f>SUM(K14:K18)</f>
        <v>0</v>
      </c>
      <c r="L19" s="102" t="s">
        <v>5</v>
      </c>
    </row>
    <row r="20" spans="2:12" ht="60.75" customHeight="1" x14ac:dyDescent="0.2">
      <c r="B20" s="106">
        <v>7</v>
      </c>
      <c r="C20" s="195" t="s">
        <v>107</v>
      </c>
      <c r="D20" s="195"/>
      <c r="E20" s="137" t="s">
        <v>41</v>
      </c>
      <c r="F20" s="87" t="s">
        <v>65</v>
      </c>
      <c r="G20" s="103">
        <f>I19</f>
        <v>0</v>
      </c>
      <c r="H20" s="88">
        <v>0.4</v>
      </c>
      <c r="I20" s="112">
        <f>ROUND(G20*H20,2)</f>
        <v>0</v>
      </c>
      <c r="J20" s="138">
        <f>ROUNDUP(I20*0.8884,2)</f>
        <v>0</v>
      </c>
      <c r="K20" s="138">
        <f>I20-J20</f>
        <v>0</v>
      </c>
      <c r="L20" s="90" t="s">
        <v>63</v>
      </c>
    </row>
    <row r="21" spans="2:12" ht="15" customHeight="1" x14ac:dyDescent="0.2">
      <c r="B21" s="196" t="s">
        <v>101</v>
      </c>
      <c r="C21" s="197"/>
      <c r="D21" s="197"/>
      <c r="E21" s="197"/>
      <c r="F21" s="197"/>
      <c r="G21" s="197"/>
      <c r="H21" s="197"/>
      <c r="I21" s="81">
        <f>I19+I20</f>
        <v>0</v>
      </c>
      <c r="J21" s="81">
        <f>J19+J20</f>
        <v>0</v>
      </c>
      <c r="K21" s="81">
        <f>K19+K20</f>
        <v>0</v>
      </c>
      <c r="L21" s="102" t="s">
        <v>5</v>
      </c>
    </row>
    <row r="22" spans="2:12" ht="15" customHeight="1" thickBot="1" x14ac:dyDescent="0.25">
      <c r="B22" s="198" t="s">
        <v>109</v>
      </c>
      <c r="C22" s="199"/>
      <c r="D22" s="199"/>
      <c r="E22" s="199"/>
      <c r="F22" s="199"/>
      <c r="G22" s="199"/>
      <c r="H22" s="199"/>
      <c r="I22" s="113">
        <v>0.1</v>
      </c>
      <c r="J22" s="113">
        <v>0.1</v>
      </c>
      <c r="K22" s="113">
        <v>0.1</v>
      </c>
      <c r="L22" s="114" t="s">
        <v>5</v>
      </c>
    </row>
    <row r="23" spans="2:12" ht="15" customHeight="1" thickBot="1" x14ac:dyDescent="0.25">
      <c r="B23" s="200" t="s">
        <v>110</v>
      </c>
      <c r="C23" s="201"/>
      <c r="D23" s="201"/>
      <c r="E23" s="201"/>
      <c r="F23" s="201"/>
      <c r="G23" s="201"/>
      <c r="H23" s="202"/>
      <c r="I23" s="115">
        <f>I21-(I21*I22)</f>
        <v>0</v>
      </c>
      <c r="J23" s="115">
        <f t="shared" ref="J23" si="2">J21-(J21*J22)</f>
        <v>0</v>
      </c>
      <c r="K23" s="115">
        <f>K21-(K21*K22)</f>
        <v>0</v>
      </c>
      <c r="L23" s="108" t="s">
        <v>111</v>
      </c>
    </row>
    <row r="24" spans="2:12" ht="13.5" thickBot="1" x14ac:dyDescent="0.25"/>
    <row r="25" spans="2:12" ht="12.75" hidden="1" customHeight="1" x14ac:dyDescent="0.2">
      <c r="E25" s="1" t="s">
        <v>9</v>
      </c>
      <c r="G25" s="1" t="s">
        <v>58</v>
      </c>
      <c r="H25" s="99">
        <v>0.05</v>
      </c>
      <c r="I25" s="99">
        <v>8.3199999999999996E-2</v>
      </c>
    </row>
    <row r="26" spans="2:12" ht="12.75" hidden="1" customHeight="1" x14ac:dyDescent="0.2">
      <c r="E26" s="1" t="s">
        <v>41</v>
      </c>
      <c r="G26" s="1" t="s">
        <v>59</v>
      </c>
      <c r="H26" s="99">
        <v>0.1</v>
      </c>
      <c r="I26" s="99">
        <v>0</v>
      </c>
    </row>
    <row r="27" spans="2:12" ht="12.75" hidden="1" customHeight="1" x14ac:dyDescent="0.2">
      <c r="E27" s="1" t="s">
        <v>42</v>
      </c>
      <c r="G27" s="1" t="s">
        <v>60</v>
      </c>
    </row>
    <row r="28" spans="2:12" ht="12.75" hidden="1" customHeight="1" x14ac:dyDescent="0.2">
      <c r="E28" s="1" t="s">
        <v>43</v>
      </c>
      <c r="G28" s="1" t="s">
        <v>65</v>
      </c>
    </row>
    <row r="29" spans="2:12" ht="12.75" hidden="1" customHeight="1" x14ac:dyDescent="0.2">
      <c r="E29" s="1" t="s">
        <v>20</v>
      </c>
    </row>
    <row r="30" spans="2:12" ht="12.75" hidden="1" customHeight="1" x14ac:dyDescent="0.2">
      <c r="E30" s="1" t="s">
        <v>39</v>
      </c>
    </row>
    <row r="31" spans="2:12" ht="13.5" hidden="1" thickBot="1" x14ac:dyDescent="0.25"/>
    <row r="32" spans="2:12" ht="29.25" customHeight="1" thickBot="1" x14ac:dyDescent="0.25">
      <c r="B32" s="174" t="s">
        <v>99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6" spans="8:11" x14ac:dyDescent="0.2">
      <c r="H36" s="125"/>
      <c r="K36" s="125"/>
    </row>
    <row r="37" spans="8:11" x14ac:dyDescent="0.2">
      <c r="H37" s="125"/>
    </row>
  </sheetData>
  <mergeCells count="9">
    <mergeCell ref="B32:L32"/>
    <mergeCell ref="B2:L2"/>
    <mergeCell ref="B3:L11"/>
    <mergeCell ref="B12:L12"/>
    <mergeCell ref="C19:H19"/>
    <mergeCell ref="C20:D20"/>
    <mergeCell ref="B21:H21"/>
    <mergeCell ref="B22:H22"/>
    <mergeCell ref="B23:H23"/>
  </mergeCells>
  <dataValidations count="5">
    <dataValidation type="list" allowBlank="1" showInputMessage="1" showErrorMessage="1" sqref="F20 F14:F18">
      <formula1>$G$25:$G$28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20 E14:E18">
      <formula1>$E$25:$E$30</formula1>
    </dataValidation>
    <dataValidation type="decimal" allowBlank="1" showInputMessage="1" sqref="I21 I23:I24 J21:K21 J23:K23">
      <formula1>1</formula1>
      <formula2>20000</formula2>
    </dataValidation>
    <dataValidation type="list" allowBlank="1" showInputMessage="1" showErrorMessage="1" sqref="I22 J22:K22">
      <formula1>$H$25:$H$26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3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zoomScale="70" zoomScaleNormal="80" zoomScalePageLayoutView="70" workbookViewId="0">
      <selection activeCell="K22" sqref="K2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59.7109375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128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19.5" thickBot="1" x14ac:dyDescent="0.25">
      <c r="B12" s="191" t="s">
        <v>102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2:12" ht="38.25" x14ac:dyDescent="0.2">
      <c r="B13" s="109" t="s">
        <v>46</v>
      </c>
      <c r="C13" s="110" t="s">
        <v>61</v>
      </c>
      <c r="D13" s="110" t="s">
        <v>24</v>
      </c>
      <c r="E13" s="110" t="s">
        <v>18</v>
      </c>
      <c r="F13" s="110" t="s">
        <v>17</v>
      </c>
      <c r="G13" s="110" t="s">
        <v>16</v>
      </c>
      <c r="H13" s="110" t="s">
        <v>15</v>
      </c>
      <c r="I13" s="110" t="s">
        <v>45</v>
      </c>
      <c r="J13" s="94" t="s">
        <v>86</v>
      </c>
      <c r="K13" s="128" t="s">
        <v>87</v>
      </c>
      <c r="L13" s="111" t="s">
        <v>62</v>
      </c>
    </row>
    <row r="14" spans="2:12" ht="23.2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4" customHeight="1" x14ac:dyDescent="0.2">
      <c r="B15" s="76">
        <f>B14+1</f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8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5.5" customHeight="1" x14ac:dyDescent="0.2">
      <c r="B16" s="76">
        <v>3</v>
      </c>
      <c r="C16" s="77"/>
      <c r="D16" s="19"/>
      <c r="E16" s="79" t="s">
        <v>9</v>
      </c>
      <c r="F16" s="91" t="s">
        <v>58</v>
      </c>
      <c r="G16" s="24"/>
      <c r="H16" s="23"/>
      <c r="I16" s="80">
        <f t="shared" si="0"/>
        <v>0</v>
      </c>
      <c r="J16" s="131">
        <f>ROUNDUP(I16*0.8884,2)</f>
        <v>0</v>
      </c>
      <c r="K16" s="131">
        <f>I16-J16</f>
        <v>0</v>
      </c>
      <c r="L16" s="30"/>
    </row>
    <row r="17" spans="2:12" ht="25.5" customHeight="1" x14ac:dyDescent="0.2">
      <c r="B17" s="76" t="s">
        <v>5</v>
      </c>
      <c r="C17" s="77"/>
      <c r="D17" s="19"/>
      <c r="E17" s="79" t="s">
        <v>9</v>
      </c>
      <c r="F17" s="91" t="s">
        <v>58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38.25" x14ac:dyDescent="0.2">
      <c r="B18" s="76">
        <v>5</v>
      </c>
      <c r="C18" s="101" t="s">
        <v>89</v>
      </c>
      <c r="D18" s="100" t="s">
        <v>88</v>
      </c>
      <c r="E18" s="136" t="s">
        <v>43</v>
      </c>
      <c r="F18" s="100" t="s">
        <v>65</v>
      </c>
      <c r="G18" s="82">
        <f>SUM(I14:I17)</f>
        <v>0</v>
      </c>
      <c r="H18" s="92">
        <v>8.3199999999999996E-2</v>
      </c>
      <c r="I18" s="80">
        <f t="shared" si="0"/>
        <v>0</v>
      </c>
      <c r="J18" s="133">
        <f>ROUNDUP(I18*0.8884,2)</f>
        <v>0</v>
      </c>
      <c r="K18" s="133">
        <f>I18-J18</f>
        <v>0</v>
      </c>
      <c r="L18" s="102" t="s">
        <v>97</v>
      </c>
    </row>
    <row r="19" spans="2:12" ht="15" x14ac:dyDescent="0.2">
      <c r="B19" s="76">
        <v>6</v>
      </c>
      <c r="C19" s="194" t="s">
        <v>125</v>
      </c>
      <c r="D19" s="194"/>
      <c r="E19" s="194"/>
      <c r="F19" s="194"/>
      <c r="G19" s="194"/>
      <c r="H19" s="194"/>
      <c r="I19" s="84">
        <f>SUM(I14:I18)</f>
        <v>0</v>
      </c>
      <c r="J19" s="84">
        <f t="shared" ref="J19" si="1">SUM(J14:J18)</f>
        <v>0</v>
      </c>
      <c r="K19" s="84">
        <f>SUM(K14:K18)</f>
        <v>0</v>
      </c>
      <c r="L19" s="102" t="s">
        <v>5</v>
      </c>
    </row>
    <row r="20" spans="2:12" ht="60.75" customHeight="1" x14ac:dyDescent="0.2">
      <c r="B20" s="106">
        <v>7</v>
      </c>
      <c r="C20" s="195" t="s">
        <v>107</v>
      </c>
      <c r="D20" s="195"/>
      <c r="E20" s="137" t="s">
        <v>41</v>
      </c>
      <c r="F20" s="87" t="s">
        <v>65</v>
      </c>
      <c r="G20" s="103">
        <f>I19</f>
        <v>0</v>
      </c>
      <c r="H20" s="88">
        <v>0.4</v>
      </c>
      <c r="I20" s="112">
        <f>ROUND(G20*H20,2)</f>
        <v>0</v>
      </c>
      <c r="J20" s="138">
        <f>ROUNDUP(I20*0.8884,2)</f>
        <v>0</v>
      </c>
      <c r="K20" s="138">
        <f>I20-J20</f>
        <v>0</v>
      </c>
      <c r="L20" s="90" t="s">
        <v>63</v>
      </c>
    </row>
    <row r="21" spans="2:12" ht="15" customHeight="1" x14ac:dyDescent="0.2">
      <c r="B21" s="196" t="s">
        <v>101</v>
      </c>
      <c r="C21" s="197"/>
      <c r="D21" s="197"/>
      <c r="E21" s="197"/>
      <c r="F21" s="197"/>
      <c r="G21" s="197"/>
      <c r="H21" s="197"/>
      <c r="I21" s="81">
        <f>I19+I20</f>
        <v>0</v>
      </c>
      <c r="J21" s="81">
        <f>J19+J20</f>
        <v>0</v>
      </c>
      <c r="K21" s="81">
        <f>K19+K20</f>
        <v>0</v>
      </c>
      <c r="L21" s="102" t="s">
        <v>5</v>
      </c>
    </row>
    <row r="22" spans="2:12" ht="15" customHeight="1" thickBot="1" x14ac:dyDescent="0.25">
      <c r="B22" s="198" t="s">
        <v>109</v>
      </c>
      <c r="C22" s="199"/>
      <c r="D22" s="199"/>
      <c r="E22" s="199"/>
      <c r="F22" s="199"/>
      <c r="G22" s="199"/>
      <c r="H22" s="199"/>
      <c r="I22" s="113">
        <v>0.1</v>
      </c>
      <c r="J22" s="113">
        <v>0.1</v>
      </c>
      <c r="K22" s="113">
        <v>0.1</v>
      </c>
      <c r="L22" s="114" t="s">
        <v>5</v>
      </c>
    </row>
    <row r="23" spans="2:12" ht="15" customHeight="1" thickBot="1" x14ac:dyDescent="0.25">
      <c r="B23" s="200" t="s">
        <v>110</v>
      </c>
      <c r="C23" s="201"/>
      <c r="D23" s="201"/>
      <c r="E23" s="201"/>
      <c r="F23" s="201"/>
      <c r="G23" s="201"/>
      <c r="H23" s="202"/>
      <c r="I23" s="115">
        <f>I21-(I21*I22)</f>
        <v>0</v>
      </c>
      <c r="J23" s="115">
        <f t="shared" ref="J23" si="2">J21-(J21*J22)</f>
        <v>0</v>
      </c>
      <c r="K23" s="115">
        <f>K21-(K21*K22)</f>
        <v>0</v>
      </c>
      <c r="L23" s="108" t="s">
        <v>111</v>
      </c>
    </row>
    <row r="24" spans="2:12" ht="13.5" thickBot="1" x14ac:dyDescent="0.25"/>
    <row r="25" spans="2:12" ht="12.75" hidden="1" customHeight="1" x14ac:dyDescent="0.2">
      <c r="E25" s="1" t="s">
        <v>9</v>
      </c>
      <c r="G25" s="1" t="s">
        <v>58</v>
      </c>
      <c r="H25" s="99">
        <v>0.05</v>
      </c>
      <c r="I25" s="99">
        <v>8.3199999999999996E-2</v>
      </c>
    </row>
    <row r="26" spans="2:12" ht="12.75" hidden="1" customHeight="1" x14ac:dyDescent="0.2">
      <c r="E26" s="1" t="s">
        <v>41</v>
      </c>
      <c r="G26" s="1" t="s">
        <v>59</v>
      </c>
      <c r="H26" s="99">
        <v>0.1</v>
      </c>
      <c r="I26" s="99">
        <v>0</v>
      </c>
    </row>
    <row r="27" spans="2:12" ht="12.75" hidden="1" customHeight="1" x14ac:dyDescent="0.2">
      <c r="E27" s="1" t="s">
        <v>42</v>
      </c>
      <c r="G27" s="1" t="s">
        <v>60</v>
      </c>
    </row>
    <row r="28" spans="2:12" ht="12.75" hidden="1" customHeight="1" x14ac:dyDescent="0.2">
      <c r="E28" s="1" t="s">
        <v>43</v>
      </c>
      <c r="G28" s="1" t="s">
        <v>65</v>
      </c>
    </row>
    <row r="29" spans="2:12" ht="12.75" hidden="1" customHeight="1" x14ac:dyDescent="0.2">
      <c r="E29" s="1" t="s">
        <v>20</v>
      </c>
    </row>
    <row r="30" spans="2:12" ht="12.75" hidden="1" customHeight="1" x14ac:dyDescent="0.2">
      <c r="E30" s="1" t="s">
        <v>39</v>
      </c>
    </row>
    <row r="31" spans="2:12" ht="13.5" hidden="1" thickBot="1" x14ac:dyDescent="0.25"/>
    <row r="32" spans="2:12" ht="29.25" customHeight="1" thickBot="1" x14ac:dyDescent="0.25">
      <c r="B32" s="174" t="s">
        <v>99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6" spans="8:11" x14ac:dyDescent="0.2">
      <c r="H36" s="125"/>
      <c r="K36" s="125"/>
    </row>
    <row r="37" spans="8:11" x14ac:dyDescent="0.2">
      <c r="H37" s="125"/>
    </row>
  </sheetData>
  <mergeCells count="9">
    <mergeCell ref="B22:H22"/>
    <mergeCell ref="B23:H23"/>
    <mergeCell ref="B32:L32"/>
    <mergeCell ref="B2:L2"/>
    <mergeCell ref="B3:L11"/>
    <mergeCell ref="B12:L12"/>
    <mergeCell ref="C19:H19"/>
    <mergeCell ref="C20:D20"/>
    <mergeCell ref="B21:H21"/>
  </mergeCells>
  <dataValidations count="5">
    <dataValidation type="list" allowBlank="1" showInputMessage="1" showErrorMessage="1" sqref="I22 J22:K22">
      <formula1>$H$25:$H$26</formula1>
    </dataValidation>
    <dataValidation type="decimal" allowBlank="1" showInputMessage="1" sqref="I21 I23:I24 J21:K21 J23:K23">
      <formula1>1</formula1>
      <formula2>20000</formula2>
    </dataValidation>
    <dataValidation type="list" allowBlank="1" showInputMessage="1" showErrorMessage="1" sqref="E20 E14:E18">
      <formula1>$E$25:$E$30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F20 F14:F18">
      <formula1>$G$25:$G$28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3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zoomScale="70" zoomScaleNormal="80" zoomScalePageLayoutView="70" workbookViewId="0">
      <selection activeCell="K25" sqref="K25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62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1" spans="2:12" ht="13.5" thickBot="1" x14ac:dyDescent="0.25">
      <c r="L1" s="1" t="s">
        <v>128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5.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 t="shared" ref="J14:J21" si="0">ROUNDUP(I14*0.8884,2)</f>
        <v>0</v>
      </c>
      <c r="K14" s="131">
        <f t="shared" ref="K14:K21" si="1">I14-J14</f>
        <v>0</v>
      </c>
      <c r="L14" s="20"/>
    </row>
    <row r="15" spans="2:12" ht="24.75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21" si="2">ROUND(G15*H15,2)</f>
        <v>0</v>
      </c>
      <c r="J15" s="131">
        <f t="shared" si="0"/>
        <v>0</v>
      </c>
      <c r="K15" s="131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31">
        <f t="shared" si="0"/>
        <v>0</v>
      </c>
      <c r="K16" s="131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31">
        <f t="shared" si="0"/>
        <v>0</v>
      </c>
      <c r="K17" s="131">
        <f t="shared" si="1"/>
        <v>0</v>
      </c>
      <c r="L17" s="30"/>
    </row>
    <row r="18" spans="2:12" ht="24.75" customHeight="1" x14ac:dyDescent="0.2">
      <c r="B18" s="76">
        <v>5</v>
      </c>
      <c r="C18" s="77"/>
      <c r="D18" s="19"/>
      <c r="E18" s="79" t="s">
        <v>9</v>
      </c>
      <c r="F18" s="91" t="s">
        <v>59</v>
      </c>
      <c r="G18" s="24"/>
      <c r="H18" s="23"/>
      <c r="I18" s="80">
        <f t="shared" si="2"/>
        <v>0</v>
      </c>
      <c r="J18" s="131">
        <f t="shared" si="0"/>
        <v>0</v>
      </c>
      <c r="K18" s="131">
        <f t="shared" si="1"/>
        <v>0</v>
      </c>
      <c r="L18" s="30"/>
    </row>
    <row r="19" spans="2:12" ht="23.25" customHeight="1" x14ac:dyDescent="0.2">
      <c r="B19" s="76">
        <v>6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2"/>
        <v>0</v>
      </c>
      <c r="J19" s="131">
        <f t="shared" si="0"/>
        <v>0</v>
      </c>
      <c r="K19" s="131">
        <f t="shared" si="1"/>
        <v>0</v>
      </c>
      <c r="L19" s="30"/>
    </row>
    <row r="20" spans="2:12" ht="23.25" customHeight="1" x14ac:dyDescent="0.2">
      <c r="B20" s="76" t="s">
        <v>5</v>
      </c>
      <c r="C20" s="77"/>
      <c r="D20" s="19"/>
      <c r="E20" s="79" t="s">
        <v>9</v>
      </c>
      <c r="F20" s="91" t="s">
        <v>58</v>
      </c>
      <c r="G20" s="24"/>
      <c r="H20" s="23"/>
      <c r="I20" s="80">
        <f t="shared" si="2"/>
        <v>0</v>
      </c>
      <c r="J20" s="131">
        <f t="shared" si="0"/>
        <v>0</v>
      </c>
      <c r="K20" s="131">
        <f t="shared" si="1"/>
        <v>0</v>
      </c>
      <c r="L20" s="30"/>
    </row>
    <row r="21" spans="2:12" ht="39.75" customHeight="1" x14ac:dyDescent="0.2">
      <c r="B21" s="76">
        <v>8</v>
      </c>
      <c r="C21" s="101" t="s">
        <v>89</v>
      </c>
      <c r="D21" s="100" t="s">
        <v>88</v>
      </c>
      <c r="E21" s="136" t="s">
        <v>43</v>
      </c>
      <c r="F21" s="100" t="s">
        <v>65</v>
      </c>
      <c r="G21" s="82">
        <f>SUM(I14:I20)</f>
        <v>0</v>
      </c>
      <c r="H21" s="92">
        <v>8.3199999999999996E-2</v>
      </c>
      <c r="I21" s="80">
        <f t="shared" si="2"/>
        <v>0</v>
      </c>
      <c r="J21" s="133">
        <f t="shared" si="0"/>
        <v>0</v>
      </c>
      <c r="K21" s="133">
        <f t="shared" si="1"/>
        <v>0</v>
      </c>
      <c r="L21" s="102" t="s">
        <v>97</v>
      </c>
    </row>
    <row r="22" spans="2:12" ht="15" x14ac:dyDescent="0.2">
      <c r="B22" s="76">
        <v>9</v>
      </c>
      <c r="C22" s="194" t="s">
        <v>126</v>
      </c>
      <c r="D22" s="194"/>
      <c r="E22" s="194"/>
      <c r="F22" s="194"/>
      <c r="G22" s="194"/>
      <c r="H22" s="194"/>
      <c r="I22" s="84">
        <f>SUM(I14:I21)</f>
        <v>0</v>
      </c>
      <c r="J22" s="84">
        <f>SUM(J14:J21)</f>
        <v>0</v>
      </c>
      <c r="K22" s="84">
        <f>SUM(K14:K21)</f>
        <v>0</v>
      </c>
      <c r="L22" s="102" t="s">
        <v>5</v>
      </c>
    </row>
    <row r="23" spans="2:12" ht="63" customHeight="1" x14ac:dyDescent="0.2">
      <c r="B23" s="76">
        <v>10</v>
      </c>
      <c r="C23" s="195" t="s">
        <v>106</v>
      </c>
      <c r="D23" s="195"/>
      <c r="E23" s="137" t="s">
        <v>41</v>
      </c>
      <c r="F23" s="87" t="s">
        <v>65</v>
      </c>
      <c r="G23" s="103">
        <f>I22</f>
        <v>0</v>
      </c>
      <c r="H23" s="88">
        <v>0.4</v>
      </c>
      <c r="I23" s="112">
        <f>ROUND(G23*H23,2)</f>
        <v>0</v>
      </c>
      <c r="J23" s="138">
        <f>ROUNDUP(I23*0.8884,2)</f>
        <v>0</v>
      </c>
      <c r="K23" s="138">
        <f>I23-J23</f>
        <v>0</v>
      </c>
      <c r="L23" s="90" t="s">
        <v>63</v>
      </c>
    </row>
    <row r="24" spans="2:12" ht="19.5" customHeight="1" x14ac:dyDescent="0.2">
      <c r="B24" s="196" t="s">
        <v>103</v>
      </c>
      <c r="C24" s="197"/>
      <c r="D24" s="197"/>
      <c r="E24" s="197"/>
      <c r="F24" s="197"/>
      <c r="G24" s="197"/>
      <c r="H24" s="197"/>
      <c r="I24" s="81">
        <f>I22+I23</f>
        <v>0</v>
      </c>
      <c r="J24" s="81">
        <f>J22+J23</f>
        <v>0</v>
      </c>
      <c r="K24" s="81">
        <f t="shared" ref="K24" si="3">K22+K23</f>
        <v>0</v>
      </c>
      <c r="L24" s="102" t="s">
        <v>5</v>
      </c>
    </row>
    <row r="25" spans="2:12" ht="13.5" thickBot="1" x14ac:dyDescent="0.25">
      <c r="B25" s="198" t="s">
        <v>109</v>
      </c>
      <c r="C25" s="199"/>
      <c r="D25" s="199"/>
      <c r="E25" s="199"/>
      <c r="F25" s="199"/>
      <c r="G25" s="199"/>
      <c r="H25" s="199"/>
      <c r="I25" s="113">
        <v>0.1</v>
      </c>
      <c r="J25" s="113">
        <v>0.1</v>
      </c>
      <c r="K25" s="113">
        <v>0.1</v>
      </c>
      <c r="L25" s="114" t="s">
        <v>5</v>
      </c>
    </row>
    <row r="26" spans="2:12" ht="12.75" customHeight="1" thickBot="1" x14ac:dyDescent="0.25">
      <c r="B26" s="200" t="s">
        <v>110</v>
      </c>
      <c r="C26" s="201"/>
      <c r="D26" s="201"/>
      <c r="E26" s="201"/>
      <c r="F26" s="201"/>
      <c r="G26" s="201"/>
      <c r="H26" s="202"/>
      <c r="I26" s="115">
        <f>I24-(I24*I25)</f>
        <v>0</v>
      </c>
      <c r="J26" s="115">
        <f t="shared" ref="J26:K26" si="4">J24-(J24*J25)</f>
        <v>0</v>
      </c>
      <c r="K26" s="115">
        <f t="shared" si="4"/>
        <v>0</v>
      </c>
      <c r="L26" s="108" t="s">
        <v>112</v>
      </c>
    </row>
    <row r="27" spans="2:12" ht="12.75" customHeight="1" thickBot="1" x14ac:dyDescent="0.25"/>
    <row r="28" spans="2:12" ht="12.75" hidden="1" customHeight="1" x14ac:dyDescent="0.2">
      <c r="E28" s="1" t="s">
        <v>9</v>
      </c>
      <c r="G28" s="1" t="s">
        <v>58</v>
      </c>
      <c r="H28" s="99">
        <v>0.05</v>
      </c>
      <c r="I28" s="99">
        <v>8.3199999999999996E-2</v>
      </c>
    </row>
    <row r="29" spans="2:12" ht="12.75" hidden="1" customHeight="1" x14ac:dyDescent="0.2">
      <c r="E29" s="1" t="s">
        <v>41</v>
      </c>
      <c r="G29" s="1" t="s">
        <v>59</v>
      </c>
      <c r="H29" s="99">
        <v>0.1</v>
      </c>
      <c r="I29" s="99">
        <v>0</v>
      </c>
    </row>
    <row r="30" spans="2:12" ht="12.75" hidden="1" customHeight="1" x14ac:dyDescent="0.2">
      <c r="E30" s="1" t="s">
        <v>42</v>
      </c>
      <c r="G30" s="1" t="s">
        <v>60</v>
      </c>
    </row>
    <row r="31" spans="2:12" ht="12.75" hidden="1" customHeight="1" x14ac:dyDescent="0.2">
      <c r="E31" s="1" t="s">
        <v>43</v>
      </c>
      <c r="G31" s="1" t="s">
        <v>65</v>
      </c>
    </row>
    <row r="32" spans="2:12" ht="13.5" hidden="1" thickBot="1" x14ac:dyDescent="0.25">
      <c r="E32" s="1" t="s">
        <v>20</v>
      </c>
    </row>
    <row r="33" spans="2:12" ht="29.25" hidden="1" customHeight="1" x14ac:dyDescent="0.2">
      <c r="E33" s="1" t="s">
        <v>39</v>
      </c>
    </row>
    <row r="34" spans="2:12" ht="13.5" hidden="1" thickBot="1" x14ac:dyDescent="0.25"/>
    <row r="35" spans="2:12" ht="28.5" customHeight="1" thickBot="1" x14ac:dyDescent="0.25">
      <c r="B35" s="174" t="s">
        <v>99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6"/>
    </row>
    <row r="36" spans="2:12" ht="28.5" customHeight="1" x14ac:dyDescent="0.2"/>
    <row r="37" spans="2:12" ht="28.5" customHeight="1" x14ac:dyDescent="0.2"/>
  </sheetData>
  <mergeCells count="9">
    <mergeCell ref="B35:L35"/>
    <mergeCell ref="B2:L2"/>
    <mergeCell ref="B3:L11"/>
    <mergeCell ref="B12:L12"/>
    <mergeCell ref="C22:H22"/>
    <mergeCell ref="C23:D23"/>
    <mergeCell ref="B24:H24"/>
    <mergeCell ref="B25:H25"/>
    <mergeCell ref="B26:H26"/>
  </mergeCells>
  <dataValidations count="5">
    <dataValidation type="list" allowBlank="1" showInputMessage="1" showErrorMessage="1" sqref="E23 E14:E21">
      <formula1>$E$26:$E$31</formula1>
    </dataValidation>
    <dataValidation type="decimal" operator="lessThanOrEqual" allowBlank="1" showInputMessage="1" showErrorMessage="1" sqref="H23">
      <formula1>0.4</formula1>
    </dataValidation>
    <dataValidation type="list" allowBlank="1" showInputMessage="1" showErrorMessage="1" sqref="F23 F14:F21">
      <formula1>$G$26:$G$29</formula1>
    </dataValidation>
    <dataValidation type="list" allowBlank="1" showInputMessage="1" showErrorMessage="1" sqref="I25 J25:K25">
      <formula1>$H$28:$H$29</formula1>
    </dataValidation>
    <dataValidation type="decimal" allowBlank="1" showInputMessage="1" sqref="I24 I26:I27 J24:K24 J26:K26">
      <formula1>1</formula1>
      <formula2>20000</formula2>
    </dataValidation>
  </dataValidations>
  <printOptions horizontalCentered="1"/>
  <pageMargins left="0.06" right="0.23622047244094491" top="0.02" bottom="0.74803149606299213" header="0.31496062992125984" footer="0.31496062992125984"/>
  <pageSetup paperSize="9" scale="3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zoomScale="70" zoomScaleNormal="80" zoomScalePageLayoutView="70" workbookViewId="0">
      <selection activeCell="K22" sqref="K2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62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1" spans="2:12" ht="13.5" thickBot="1" x14ac:dyDescent="0.25">
      <c r="L1" s="1" t="s">
        <v>128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5.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 t="shared" ref="J14:J21" si="0">ROUNDUP(I14*0.8884,2)</f>
        <v>0</v>
      </c>
      <c r="K14" s="131">
        <f t="shared" ref="K14:K20" si="1">I14-J14</f>
        <v>0</v>
      </c>
      <c r="L14" s="20"/>
    </row>
    <row r="15" spans="2:12" ht="24.75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21" si="2">ROUND(G15*H15,2)</f>
        <v>0</v>
      </c>
      <c r="J15" s="131">
        <f t="shared" si="0"/>
        <v>0</v>
      </c>
      <c r="K15" s="131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31">
        <f t="shared" si="0"/>
        <v>0</v>
      </c>
      <c r="K16" s="131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31">
        <f t="shared" si="0"/>
        <v>0</v>
      </c>
      <c r="K17" s="131">
        <f t="shared" si="1"/>
        <v>0</v>
      </c>
      <c r="L17" s="30"/>
    </row>
    <row r="18" spans="2:12" ht="24.75" customHeight="1" x14ac:dyDescent="0.2">
      <c r="B18" s="76">
        <v>5</v>
      </c>
      <c r="C18" s="77"/>
      <c r="D18" s="19"/>
      <c r="E18" s="79" t="s">
        <v>9</v>
      </c>
      <c r="F18" s="91" t="s">
        <v>59</v>
      </c>
      <c r="G18" s="24"/>
      <c r="H18" s="23"/>
      <c r="I18" s="80">
        <f t="shared" si="2"/>
        <v>0</v>
      </c>
      <c r="J18" s="131">
        <f t="shared" si="0"/>
        <v>0</v>
      </c>
      <c r="K18" s="131">
        <f t="shared" si="1"/>
        <v>0</v>
      </c>
      <c r="L18" s="30"/>
    </row>
    <row r="19" spans="2:12" ht="23.25" customHeight="1" x14ac:dyDescent="0.2">
      <c r="B19" s="76">
        <v>6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2"/>
        <v>0</v>
      </c>
      <c r="J19" s="131">
        <f t="shared" si="0"/>
        <v>0</v>
      </c>
      <c r="K19" s="131">
        <f t="shared" si="1"/>
        <v>0</v>
      </c>
      <c r="L19" s="30"/>
    </row>
    <row r="20" spans="2:12" ht="23.25" customHeight="1" x14ac:dyDescent="0.2">
      <c r="B20" s="76" t="s">
        <v>5</v>
      </c>
      <c r="C20" s="77"/>
      <c r="D20" s="19"/>
      <c r="E20" s="79" t="s">
        <v>9</v>
      </c>
      <c r="F20" s="91" t="s">
        <v>58</v>
      </c>
      <c r="G20" s="24"/>
      <c r="H20" s="23"/>
      <c r="I20" s="80">
        <f t="shared" si="2"/>
        <v>0</v>
      </c>
      <c r="J20" s="131">
        <f t="shared" si="0"/>
        <v>0</v>
      </c>
      <c r="K20" s="131">
        <f t="shared" si="1"/>
        <v>0</v>
      </c>
      <c r="L20" s="30"/>
    </row>
    <row r="21" spans="2:12" ht="39.75" customHeight="1" x14ac:dyDescent="0.2">
      <c r="B21" s="76">
        <v>8</v>
      </c>
      <c r="C21" s="101" t="s">
        <v>89</v>
      </c>
      <c r="D21" s="100" t="s">
        <v>88</v>
      </c>
      <c r="E21" s="136" t="s">
        <v>43</v>
      </c>
      <c r="F21" s="100" t="s">
        <v>65</v>
      </c>
      <c r="G21" s="82">
        <f>SUM(I14:I20)</f>
        <v>0</v>
      </c>
      <c r="H21" s="92">
        <v>8.3199999999999996E-2</v>
      </c>
      <c r="I21" s="80">
        <f t="shared" si="2"/>
        <v>0</v>
      </c>
      <c r="J21" s="133">
        <f t="shared" si="0"/>
        <v>0</v>
      </c>
      <c r="K21" s="133">
        <f>I21-J21</f>
        <v>0</v>
      </c>
      <c r="L21" s="102" t="s">
        <v>97</v>
      </c>
    </row>
    <row r="22" spans="2:12" ht="15" x14ac:dyDescent="0.2">
      <c r="B22" s="76">
        <v>9</v>
      </c>
      <c r="C22" s="194" t="s">
        <v>126</v>
      </c>
      <c r="D22" s="194"/>
      <c r="E22" s="194"/>
      <c r="F22" s="194"/>
      <c r="G22" s="194"/>
      <c r="H22" s="194"/>
      <c r="I22" s="84">
        <f>SUM(I14:I21)</f>
        <v>0</v>
      </c>
      <c r="J22" s="84">
        <f>SUM(J14:J21)</f>
        <v>0</v>
      </c>
      <c r="K22" s="84">
        <f>SUM(K14:K21)</f>
        <v>0</v>
      </c>
      <c r="L22" s="102" t="s">
        <v>5</v>
      </c>
    </row>
    <row r="23" spans="2:12" ht="63" customHeight="1" x14ac:dyDescent="0.2">
      <c r="B23" s="76">
        <v>10</v>
      </c>
      <c r="C23" s="195" t="s">
        <v>106</v>
      </c>
      <c r="D23" s="195"/>
      <c r="E23" s="137" t="s">
        <v>41</v>
      </c>
      <c r="F23" s="87" t="s">
        <v>65</v>
      </c>
      <c r="G23" s="103">
        <f>I22</f>
        <v>0</v>
      </c>
      <c r="H23" s="88">
        <v>0.4</v>
      </c>
      <c r="I23" s="112">
        <f>ROUND(G23*H23,2)</f>
        <v>0</v>
      </c>
      <c r="J23" s="138">
        <f>ROUNDUP(I23*0.8884,2)</f>
        <v>0</v>
      </c>
      <c r="K23" s="138">
        <f>I23-J23</f>
        <v>0</v>
      </c>
      <c r="L23" s="90" t="s">
        <v>63</v>
      </c>
    </row>
    <row r="24" spans="2:12" ht="19.5" customHeight="1" x14ac:dyDescent="0.2">
      <c r="B24" s="196" t="s">
        <v>103</v>
      </c>
      <c r="C24" s="197"/>
      <c r="D24" s="197"/>
      <c r="E24" s="197"/>
      <c r="F24" s="197"/>
      <c r="G24" s="197"/>
      <c r="H24" s="197"/>
      <c r="I24" s="81">
        <f>I22+I23</f>
        <v>0</v>
      </c>
      <c r="J24" s="81">
        <f>J22+J23</f>
        <v>0</v>
      </c>
      <c r="K24" s="81">
        <f t="shared" ref="K24" si="3">K22+K23</f>
        <v>0</v>
      </c>
      <c r="L24" s="102" t="s">
        <v>5</v>
      </c>
    </row>
    <row r="25" spans="2:12" ht="13.5" thickBot="1" x14ac:dyDescent="0.25">
      <c r="B25" s="198" t="s">
        <v>109</v>
      </c>
      <c r="C25" s="199"/>
      <c r="D25" s="199"/>
      <c r="E25" s="199"/>
      <c r="F25" s="199"/>
      <c r="G25" s="199"/>
      <c r="H25" s="199"/>
      <c r="I25" s="113">
        <v>0.1</v>
      </c>
      <c r="J25" s="113">
        <v>0.1</v>
      </c>
      <c r="K25" s="113">
        <v>0.1</v>
      </c>
      <c r="L25" s="114" t="s">
        <v>5</v>
      </c>
    </row>
    <row r="26" spans="2:12" ht="12.75" customHeight="1" thickBot="1" x14ac:dyDescent="0.25">
      <c r="B26" s="200" t="s">
        <v>110</v>
      </c>
      <c r="C26" s="201"/>
      <c r="D26" s="201"/>
      <c r="E26" s="201"/>
      <c r="F26" s="201"/>
      <c r="G26" s="201"/>
      <c r="H26" s="202"/>
      <c r="I26" s="115">
        <f>I24-(I24*I25)</f>
        <v>0</v>
      </c>
      <c r="J26" s="115">
        <f t="shared" ref="J26:K26" si="4">J24-(J24*J25)</f>
        <v>0</v>
      </c>
      <c r="K26" s="115">
        <f t="shared" si="4"/>
        <v>0</v>
      </c>
      <c r="L26" s="108" t="s">
        <v>112</v>
      </c>
    </row>
    <row r="27" spans="2:12" ht="12.75" customHeight="1" thickBot="1" x14ac:dyDescent="0.25"/>
    <row r="28" spans="2:12" ht="12.75" hidden="1" customHeight="1" x14ac:dyDescent="0.2">
      <c r="E28" s="1" t="s">
        <v>9</v>
      </c>
      <c r="G28" s="1" t="s">
        <v>58</v>
      </c>
      <c r="H28" s="99">
        <v>0.05</v>
      </c>
      <c r="I28" s="99">
        <v>8.3199999999999996E-2</v>
      </c>
    </row>
    <row r="29" spans="2:12" ht="12.75" hidden="1" customHeight="1" x14ac:dyDescent="0.2">
      <c r="E29" s="1" t="s">
        <v>41</v>
      </c>
      <c r="G29" s="1" t="s">
        <v>59</v>
      </c>
      <c r="H29" s="99">
        <v>0.1</v>
      </c>
      <c r="I29" s="99">
        <v>0</v>
      </c>
    </row>
    <row r="30" spans="2:12" ht="12.75" hidden="1" customHeight="1" x14ac:dyDescent="0.2">
      <c r="E30" s="1" t="s">
        <v>42</v>
      </c>
      <c r="G30" s="1" t="s">
        <v>60</v>
      </c>
    </row>
    <row r="31" spans="2:12" ht="12.75" hidden="1" customHeight="1" x14ac:dyDescent="0.2">
      <c r="E31" s="1" t="s">
        <v>43</v>
      </c>
      <c r="G31" s="1" t="s">
        <v>65</v>
      </c>
    </row>
    <row r="32" spans="2:12" ht="13.5" hidden="1" thickBot="1" x14ac:dyDescent="0.25">
      <c r="E32" s="1" t="s">
        <v>20</v>
      </c>
    </row>
    <row r="33" spans="2:12" ht="29.25" hidden="1" customHeight="1" x14ac:dyDescent="0.2">
      <c r="E33" s="1" t="s">
        <v>39</v>
      </c>
    </row>
    <row r="34" spans="2:12" ht="13.5" hidden="1" thickBot="1" x14ac:dyDescent="0.25"/>
    <row r="35" spans="2:12" ht="28.5" customHeight="1" thickBot="1" x14ac:dyDescent="0.25">
      <c r="B35" s="174" t="s">
        <v>99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6"/>
    </row>
    <row r="36" spans="2:12" ht="28.5" customHeight="1" x14ac:dyDescent="0.2"/>
    <row r="37" spans="2:12" ht="28.5" customHeight="1" x14ac:dyDescent="0.2"/>
  </sheetData>
  <mergeCells count="9">
    <mergeCell ref="B25:H25"/>
    <mergeCell ref="B26:H26"/>
    <mergeCell ref="B35:L35"/>
    <mergeCell ref="B2:L2"/>
    <mergeCell ref="B3:L11"/>
    <mergeCell ref="B12:L12"/>
    <mergeCell ref="C22:H22"/>
    <mergeCell ref="C23:D23"/>
    <mergeCell ref="B24:H24"/>
  </mergeCells>
  <dataValidations count="5">
    <dataValidation type="decimal" allowBlank="1" showInputMessage="1" sqref="I24 I26:I27 J24:K24 J26:K26">
      <formula1>1</formula1>
      <formula2>20000</formula2>
    </dataValidation>
    <dataValidation type="list" allowBlank="1" showInputMessage="1" showErrorMessage="1" sqref="I25 J25:K25">
      <formula1>$H$28:$H$29</formula1>
    </dataValidation>
    <dataValidation type="list" allowBlank="1" showInputMessage="1" showErrorMessage="1" sqref="F23 F14:F21">
      <formula1>$G$26:$G$29</formula1>
    </dataValidation>
    <dataValidation type="decimal" operator="lessThanOrEqual" allowBlank="1" showInputMessage="1" showErrorMessage="1" sqref="H23">
      <formula1>0.4</formula1>
    </dataValidation>
    <dataValidation type="list" allowBlank="1" showInputMessage="1" showErrorMessage="1" sqref="E23 E14:E21">
      <formula1>$E$26:$E$31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3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zoomScale="70" zoomScaleNormal="80" zoomScalePageLayoutView="70" workbookViewId="0">
      <selection activeCell="K24" sqref="K24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4.7109375" style="1" bestFit="1" customWidth="1"/>
    <col min="10" max="11" width="12.42578125" style="1" customWidth="1"/>
    <col min="12" max="12" width="63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129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4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 t="shared" ref="J14:J20" si="0">ROUNDUP(I14*0.8884,2)</f>
        <v>0</v>
      </c>
      <c r="K14" s="131">
        <f t="shared" ref="K14:K20" si="1">I14-J14</f>
        <v>0</v>
      </c>
      <c r="L14" s="20"/>
    </row>
    <row r="15" spans="2:12" ht="27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7" si="2">ROUND(G15*H15,2)</f>
        <v>0</v>
      </c>
      <c r="J15" s="131">
        <f t="shared" si="0"/>
        <v>0</v>
      </c>
      <c r="K15" s="131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31">
        <f t="shared" si="0"/>
        <v>0</v>
      </c>
      <c r="K16" s="131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31">
        <f t="shared" si="0"/>
        <v>0</v>
      </c>
      <c r="K17" s="131">
        <f t="shared" si="1"/>
        <v>0</v>
      </c>
      <c r="L17" s="30"/>
    </row>
    <row r="18" spans="2:12" ht="29.25" customHeight="1" x14ac:dyDescent="0.2">
      <c r="B18" s="76">
        <v>5</v>
      </c>
      <c r="C18" s="77"/>
      <c r="D18" s="19"/>
      <c r="E18" s="79" t="s">
        <v>9</v>
      </c>
      <c r="F18" s="91" t="s">
        <v>58</v>
      </c>
      <c r="G18" s="24"/>
      <c r="H18" s="23"/>
      <c r="I18" s="80">
        <f>ROUND(G18*H18,2)</f>
        <v>0</v>
      </c>
      <c r="J18" s="131">
        <f t="shared" si="0"/>
        <v>0</v>
      </c>
      <c r="K18" s="131">
        <f t="shared" si="1"/>
        <v>0</v>
      </c>
      <c r="L18" s="30"/>
    </row>
    <row r="19" spans="2:12" ht="25.5" customHeight="1" x14ac:dyDescent="0.2">
      <c r="B19" s="76" t="s">
        <v>5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ref="I19" si="3">ROUND(G19*H19,2)</f>
        <v>0</v>
      </c>
      <c r="J19" s="131">
        <f t="shared" si="0"/>
        <v>0</v>
      </c>
      <c r="K19" s="131">
        <f t="shared" si="1"/>
        <v>0</v>
      </c>
      <c r="L19" s="30"/>
    </row>
    <row r="20" spans="2:12" ht="38.25" x14ac:dyDescent="0.2">
      <c r="B20" s="76">
        <v>7</v>
      </c>
      <c r="C20" s="101" t="s">
        <v>89</v>
      </c>
      <c r="D20" s="100" t="s">
        <v>88</v>
      </c>
      <c r="E20" s="136" t="s">
        <v>43</v>
      </c>
      <c r="F20" s="100" t="s">
        <v>65</v>
      </c>
      <c r="G20" s="82">
        <f>SUM(I14:I19)</f>
        <v>0</v>
      </c>
      <c r="H20" s="92">
        <v>8.3199999999999996E-2</v>
      </c>
      <c r="I20" s="80">
        <f t="shared" ref="I20" si="4">ROUND(G20*H20,2)</f>
        <v>0</v>
      </c>
      <c r="J20" s="133">
        <f t="shared" si="0"/>
        <v>0</v>
      </c>
      <c r="K20" s="133">
        <f t="shared" si="1"/>
        <v>0</v>
      </c>
      <c r="L20" s="102" t="s">
        <v>97</v>
      </c>
    </row>
    <row r="21" spans="2:12" ht="15" x14ac:dyDescent="0.2">
      <c r="B21" s="76">
        <v>8</v>
      </c>
      <c r="C21" s="194" t="s">
        <v>127</v>
      </c>
      <c r="D21" s="194"/>
      <c r="E21" s="194"/>
      <c r="F21" s="194"/>
      <c r="G21" s="194"/>
      <c r="H21" s="194"/>
      <c r="I21" s="84">
        <f>SUM(I14:I20)</f>
        <v>0</v>
      </c>
      <c r="J21" s="84">
        <f>SUM(J14:J20)</f>
        <v>0</v>
      </c>
      <c r="K21" s="84">
        <f>SUM(K14:K20)</f>
        <v>0</v>
      </c>
      <c r="L21" s="102" t="s">
        <v>5</v>
      </c>
    </row>
    <row r="22" spans="2:12" ht="60.75" customHeight="1" x14ac:dyDescent="0.2">
      <c r="B22" s="76">
        <v>9</v>
      </c>
      <c r="C22" s="195" t="s">
        <v>105</v>
      </c>
      <c r="D22" s="195"/>
      <c r="E22" s="137" t="s">
        <v>41</v>
      </c>
      <c r="F22" s="87" t="s">
        <v>65</v>
      </c>
      <c r="G22" s="103">
        <f>I21</f>
        <v>0</v>
      </c>
      <c r="H22" s="88">
        <v>0.4</v>
      </c>
      <c r="I22" s="112">
        <f>ROUND(G22*H22,2)</f>
        <v>0</v>
      </c>
      <c r="J22" s="138">
        <f>ROUNDUP(I22*0.8884,2)</f>
        <v>0</v>
      </c>
      <c r="K22" s="138">
        <f>I22-J22</f>
        <v>0</v>
      </c>
      <c r="L22" s="90" t="s">
        <v>63</v>
      </c>
    </row>
    <row r="23" spans="2:12" ht="19.5" customHeight="1" x14ac:dyDescent="0.2">
      <c r="B23" s="196" t="s">
        <v>104</v>
      </c>
      <c r="C23" s="197"/>
      <c r="D23" s="197"/>
      <c r="E23" s="197"/>
      <c r="F23" s="197"/>
      <c r="G23" s="197"/>
      <c r="H23" s="197"/>
      <c r="I23" s="81">
        <f>I21+I22</f>
        <v>0</v>
      </c>
      <c r="J23" s="81">
        <f t="shared" ref="J23:K23" si="5">J21+J22</f>
        <v>0</v>
      </c>
      <c r="K23" s="81">
        <f t="shared" si="5"/>
        <v>0</v>
      </c>
      <c r="L23" s="102" t="s">
        <v>5</v>
      </c>
    </row>
    <row r="24" spans="2:12" ht="13.5" thickBot="1" x14ac:dyDescent="0.25">
      <c r="B24" s="198" t="s">
        <v>109</v>
      </c>
      <c r="C24" s="199"/>
      <c r="D24" s="199"/>
      <c r="E24" s="199"/>
      <c r="F24" s="199"/>
      <c r="G24" s="199"/>
      <c r="H24" s="199"/>
      <c r="I24" s="113">
        <v>0.1</v>
      </c>
      <c r="J24" s="113">
        <v>0.1</v>
      </c>
      <c r="K24" s="113">
        <v>0.1</v>
      </c>
      <c r="L24" s="114" t="s">
        <v>5</v>
      </c>
    </row>
    <row r="25" spans="2:12" ht="12.75" customHeight="1" thickBot="1" x14ac:dyDescent="0.25">
      <c r="B25" s="200" t="s">
        <v>110</v>
      </c>
      <c r="C25" s="201"/>
      <c r="D25" s="201"/>
      <c r="E25" s="201"/>
      <c r="F25" s="201"/>
      <c r="G25" s="201"/>
      <c r="H25" s="202"/>
      <c r="I25" s="115">
        <f>I23-(I23*I24)</f>
        <v>0</v>
      </c>
      <c r="J25" s="115">
        <f t="shared" ref="J25:K25" si="6">J23-(J23*J24)</f>
        <v>0</v>
      </c>
      <c r="K25" s="115">
        <f t="shared" si="6"/>
        <v>0</v>
      </c>
      <c r="L25" s="108" t="s">
        <v>113</v>
      </c>
    </row>
    <row r="26" spans="2:12" ht="12.75" customHeight="1" thickBot="1" x14ac:dyDescent="0.25"/>
    <row r="27" spans="2:12" ht="12.75" hidden="1" customHeight="1" x14ac:dyDescent="0.2">
      <c r="E27" s="1" t="s">
        <v>9</v>
      </c>
      <c r="G27" s="1" t="s">
        <v>58</v>
      </c>
      <c r="H27" s="99">
        <v>0.05</v>
      </c>
      <c r="I27" s="99">
        <v>8.3199999999999996E-2</v>
      </c>
    </row>
    <row r="28" spans="2:12" ht="12.75" hidden="1" customHeight="1" x14ac:dyDescent="0.2">
      <c r="E28" s="1" t="s">
        <v>41</v>
      </c>
      <c r="G28" s="1" t="s">
        <v>59</v>
      </c>
      <c r="H28" s="99">
        <v>0.1</v>
      </c>
      <c r="I28" s="99">
        <v>0</v>
      </c>
    </row>
    <row r="29" spans="2:12" ht="12.75" hidden="1" customHeight="1" x14ac:dyDescent="0.2">
      <c r="E29" s="1" t="s">
        <v>42</v>
      </c>
      <c r="G29" s="1" t="s">
        <v>60</v>
      </c>
    </row>
    <row r="30" spans="2:12" ht="12.75" hidden="1" customHeight="1" x14ac:dyDescent="0.2">
      <c r="E30" s="1" t="s">
        <v>43</v>
      </c>
      <c r="G30" s="1" t="s">
        <v>65</v>
      </c>
    </row>
    <row r="31" spans="2:12" ht="13.5" hidden="1" thickBot="1" x14ac:dyDescent="0.25">
      <c r="E31" s="1" t="s">
        <v>20</v>
      </c>
    </row>
    <row r="32" spans="2:12" ht="12.75" hidden="1" customHeight="1" x14ac:dyDescent="0.2">
      <c r="E32" s="1" t="s">
        <v>39</v>
      </c>
    </row>
    <row r="33" spans="2:12" ht="13.5" hidden="1" thickBot="1" x14ac:dyDescent="0.25"/>
    <row r="34" spans="2:12" ht="24.75" customHeight="1" thickBot="1" x14ac:dyDescent="0.25">
      <c r="B34" s="174" t="s">
        <v>99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7" spans="2:12" x14ac:dyDescent="0.2">
      <c r="J37" s="1" t="s">
        <v>118</v>
      </c>
    </row>
  </sheetData>
  <mergeCells count="9">
    <mergeCell ref="B34:L34"/>
    <mergeCell ref="B23:H23"/>
    <mergeCell ref="B2:L2"/>
    <mergeCell ref="C22:D22"/>
    <mergeCell ref="B3:L11"/>
    <mergeCell ref="B12:L12"/>
    <mergeCell ref="C21:H21"/>
    <mergeCell ref="B24:H24"/>
    <mergeCell ref="B25:H25"/>
  </mergeCells>
  <dataValidations count="5">
    <dataValidation type="list" allowBlank="1" showInputMessage="1" showErrorMessage="1" sqref="F22 F14:F20">
      <formula1>$G$25:$G$28</formula1>
    </dataValidation>
    <dataValidation type="decimal" operator="lessThanOrEqual" allowBlank="1" showInputMessage="1" showErrorMessage="1" sqref="H22">
      <formula1>0.4</formula1>
    </dataValidation>
    <dataValidation type="list" allowBlank="1" showInputMessage="1" showErrorMessage="1" sqref="E22 E14:E20">
      <formula1>$E$25:$E$30</formula1>
    </dataValidation>
    <dataValidation type="decimal" allowBlank="1" showInputMessage="1" sqref="I23 I25:I26 J23:K23 J25:K25">
      <formula1>1</formula1>
      <formula2>20000</formula2>
    </dataValidation>
    <dataValidation type="list" allowBlank="1" showInputMessage="1" showErrorMessage="1" sqref="I24 J24:K24">
      <formula1>$H$27:$H$28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3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H57" sqref="H57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45" t="s">
        <v>47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x14ac:dyDescent="0.2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x14ac:dyDescent="0.2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x14ac:dyDescent="0.2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x14ac:dyDescent="0.2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x14ac:dyDescent="0.2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x14ac:dyDescent="0.2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2:12" x14ac:dyDescent="0.2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2:12" x14ac:dyDescent="0.2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2:12" x14ac:dyDescent="0.2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2:12" ht="13.5" thickBot="1" x14ac:dyDescent="0.25">
      <c r="B12" s="18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2:12" ht="22.5" x14ac:dyDescent="0.3">
      <c r="B13" s="168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2:12" ht="42.6" customHeight="1" thickBot="1" x14ac:dyDescent="0.25">
      <c r="B14" s="34" t="s">
        <v>46</v>
      </c>
      <c r="C14" s="35" t="s">
        <v>61</v>
      </c>
      <c r="D14" s="35" t="s">
        <v>24</v>
      </c>
      <c r="E14" s="36" t="s">
        <v>18</v>
      </c>
      <c r="F14" s="36" t="s">
        <v>17</v>
      </c>
      <c r="G14" s="36" t="s">
        <v>16</v>
      </c>
      <c r="H14" s="36" t="s">
        <v>15</v>
      </c>
      <c r="I14" s="36" t="s">
        <v>45</v>
      </c>
      <c r="J14" s="63" t="s">
        <v>86</v>
      </c>
      <c r="K14" s="63" t="s">
        <v>87</v>
      </c>
      <c r="L14" s="37" t="s">
        <v>62</v>
      </c>
    </row>
    <row r="15" spans="2:12" ht="14.1" customHeight="1" x14ac:dyDescent="0.2">
      <c r="B15" s="29">
        <v>1</v>
      </c>
      <c r="C15" s="42" t="s">
        <v>14</v>
      </c>
      <c r="D15" s="19"/>
      <c r="E15" s="19"/>
      <c r="F15" s="16"/>
      <c r="G15" s="17">
        <v>0</v>
      </c>
      <c r="H15" s="16">
        <v>0</v>
      </c>
      <c r="I15" s="33">
        <f>G15*H15</f>
        <v>0</v>
      </c>
      <c r="J15" s="45">
        <v>0</v>
      </c>
      <c r="K15" s="45">
        <v>0</v>
      </c>
      <c r="L15" s="20"/>
    </row>
    <row r="16" spans="2:12" ht="14.1" customHeight="1" x14ac:dyDescent="0.2">
      <c r="B16" s="29">
        <v>2</v>
      </c>
      <c r="C16" s="42" t="s">
        <v>13</v>
      </c>
      <c r="D16" s="23"/>
      <c r="E16" s="19"/>
      <c r="F16" s="16"/>
      <c r="G16" s="24">
        <v>0</v>
      </c>
      <c r="H16" s="23">
        <v>0</v>
      </c>
      <c r="I16" s="33">
        <f t="shared" ref="I16:I18" si="0">G16*H16</f>
        <v>0</v>
      </c>
      <c r="J16" s="46">
        <v>0</v>
      </c>
      <c r="K16" s="46">
        <v>0</v>
      </c>
      <c r="L16" s="30"/>
    </row>
    <row r="17" spans="2:12" ht="14.1" customHeight="1" x14ac:dyDescent="0.2">
      <c r="B17" s="29">
        <v>3</v>
      </c>
      <c r="C17" s="42" t="s">
        <v>12</v>
      </c>
      <c r="D17" s="19"/>
      <c r="E17" s="19"/>
      <c r="F17" s="16"/>
      <c r="G17" s="17">
        <v>0</v>
      </c>
      <c r="H17" s="16">
        <v>0</v>
      </c>
      <c r="I17" s="33">
        <f t="shared" si="0"/>
        <v>0</v>
      </c>
      <c r="J17" s="45">
        <v>0</v>
      </c>
      <c r="K17" s="45">
        <v>0</v>
      </c>
      <c r="L17" s="20"/>
    </row>
    <row r="18" spans="2:12" ht="14.1" customHeight="1" x14ac:dyDescent="0.2">
      <c r="B18" s="29">
        <v>4</v>
      </c>
      <c r="C18" s="42" t="s">
        <v>57</v>
      </c>
      <c r="D18" s="19"/>
      <c r="E18" s="19"/>
      <c r="F18" s="16"/>
      <c r="G18" s="17">
        <v>0</v>
      </c>
      <c r="H18" s="16">
        <v>0</v>
      </c>
      <c r="I18" s="33">
        <f t="shared" si="0"/>
        <v>0</v>
      </c>
      <c r="J18" s="45">
        <v>0</v>
      </c>
      <c r="K18" s="45">
        <v>0</v>
      </c>
      <c r="L18" s="20"/>
    </row>
    <row r="19" spans="2:12" ht="14.1" customHeight="1" x14ac:dyDescent="0.2">
      <c r="B19" s="54">
        <v>5</v>
      </c>
      <c r="C19" s="207" t="s">
        <v>81</v>
      </c>
      <c r="D19" s="208"/>
      <c r="E19" s="208"/>
      <c r="F19" s="208"/>
      <c r="G19" s="208"/>
      <c r="H19" s="209"/>
      <c r="I19" s="31">
        <f>SUM(I15:I18)</f>
        <v>0</v>
      </c>
      <c r="J19" s="44">
        <f>SUM(J15:J18)</f>
        <v>0</v>
      </c>
      <c r="K19" s="44">
        <f>SUM(K15:K18)</f>
        <v>0</v>
      </c>
      <c r="L19" s="32" t="s">
        <v>5</v>
      </c>
    </row>
    <row r="20" spans="2:12" ht="58.5" customHeight="1" thickBot="1" x14ac:dyDescent="0.25">
      <c r="B20" s="55">
        <v>6</v>
      </c>
      <c r="C20" s="206" t="s">
        <v>75</v>
      </c>
      <c r="D20" s="206"/>
      <c r="E20" s="51" t="s">
        <v>40</v>
      </c>
      <c r="F20" s="53" t="s">
        <v>65</v>
      </c>
      <c r="G20" s="40">
        <v>0</v>
      </c>
      <c r="H20" s="50">
        <v>0</v>
      </c>
      <c r="I20" s="41">
        <f>G20*H20</f>
        <v>0</v>
      </c>
      <c r="J20" s="48">
        <v>0</v>
      </c>
      <c r="K20" s="48">
        <v>0</v>
      </c>
      <c r="L20" s="43" t="s">
        <v>82</v>
      </c>
    </row>
    <row r="21" spans="2:12" ht="28.35" customHeight="1" thickBot="1" x14ac:dyDescent="0.25">
      <c r="B21" s="152" t="s">
        <v>6</v>
      </c>
      <c r="C21" s="153"/>
      <c r="D21" s="153"/>
      <c r="E21" s="153"/>
      <c r="F21" s="153"/>
      <c r="G21" s="153"/>
      <c r="H21" s="154"/>
      <c r="I21" s="38">
        <f>I19+I20</f>
        <v>0</v>
      </c>
      <c r="J21" s="38">
        <f t="shared" ref="J21:K21" si="1">J19+J20</f>
        <v>0</v>
      </c>
      <c r="K21" s="38">
        <f t="shared" si="1"/>
        <v>0</v>
      </c>
      <c r="L21" s="39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65</v>
      </c>
    </row>
    <row r="27" spans="2:12" hidden="1" x14ac:dyDescent="0.2">
      <c r="E27" s="1" t="s">
        <v>29</v>
      </c>
      <c r="G27" s="1" t="s">
        <v>76</v>
      </c>
    </row>
    <row r="28" spans="2:12" hidden="1" x14ac:dyDescent="0.2">
      <c r="E28" s="1" t="s">
        <v>30</v>
      </c>
      <c r="G28" s="1" t="s">
        <v>77</v>
      </c>
    </row>
    <row r="29" spans="2:12" hidden="1" x14ac:dyDescent="0.2">
      <c r="E29" s="1" t="s">
        <v>31</v>
      </c>
      <c r="G29" s="1" t="s">
        <v>78</v>
      </c>
    </row>
    <row r="30" spans="2:12" hidden="1" x14ac:dyDescent="0.2">
      <c r="E30" s="1" t="s">
        <v>32</v>
      </c>
      <c r="G30" s="1" t="s">
        <v>79</v>
      </c>
    </row>
    <row r="31" spans="2:12" hidden="1" x14ac:dyDescent="0.2">
      <c r="E31" s="1" t="s">
        <v>8</v>
      </c>
      <c r="G31" s="1" t="s">
        <v>80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view="pageLayout" zoomScale="70" zoomScaleNormal="80" zoomScalePageLayoutView="70" workbookViewId="0">
      <selection activeCell="K24" sqref="K24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4.7109375" style="1" bestFit="1" customWidth="1"/>
    <col min="10" max="11" width="12.42578125" style="1" customWidth="1"/>
    <col min="12" max="12" width="63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128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4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 t="shared" ref="J14:J20" si="0">ROUNDUP(I14*0.8884,2)</f>
        <v>0</v>
      </c>
      <c r="K14" s="131">
        <f t="shared" ref="K14:K20" si="1">I14-J14</f>
        <v>0</v>
      </c>
      <c r="L14" s="20"/>
    </row>
    <row r="15" spans="2:12" ht="27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7" si="2">ROUND(G15*H15,2)</f>
        <v>0</v>
      </c>
      <c r="J15" s="131">
        <f t="shared" si="0"/>
        <v>0</v>
      </c>
      <c r="K15" s="131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31">
        <f t="shared" si="0"/>
        <v>0</v>
      </c>
      <c r="K16" s="131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31">
        <f t="shared" si="0"/>
        <v>0</v>
      </c>
      <c r="K17" s="131">
        <f t="shared" si="1"/>
        <v>0</v>
      </c>
      <c r="L17" s="30"/>
    </row>
    <row r="18" spans="2:12" ht="29.25" customHeight="1" x14ac:dyDescent="0.2">
      <c r="B18" s="76">
        <v>5</v>
      </c>
      <c r="C18" s="77"/>
      <c r="D18" s="19"/>
      <c r="E18" s="79" t="s">
        <v>9</v>
      </c>
      <c r="F18" s="91" t="s">
        <v>58</v>
      </c>
      <c r="G18" s="24"/>
      <c r="H18" s="23"/>
      <c r="I18" s="80">
        <f>ROUND(G18*H18,2)</f>
        <v>0</v>
      </c>
      <c r="J18" s="131">
        <f t="shared" si="0"/>
        <v>0</v>
      </c>
      <c r="K18" s="131">
        <f t="shared" si="1"/>
        <v>0</v>
      </c>
      <c r="L18" s="30"/>
    </row>
    <row r="19" spans="2:12" ht="25.5" customHeight="1" x14ac:dyDescent="0.2">
      <c r="B19" s="76" t="s">
        <v>5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ref="I19:I20" si="3">ROUND(G19*H19,2)</f>
        <v>0</v>
      </c>
      <c r="J19" s="131">
        <f t="shared" si="0"/>
        <v>0</v>
      </c>
      <c r="K19" s="131">
        <f t="shared" si="1"/>
        <v>0</v>
      </c>
      <c r="L19" s="30"/>
    </row>
    <row r="20" spans="2:12" ht="38.25" x14ac:dyDescent="0.2">
      <c r="B20" s="76">
        <v>7</v>
      </c>
      <c r="C20" s="101" t="s">
        <v>89</v>
      </c>
      <c r="D20" s="100" t="s">
        <v>88</v>
      </c>
      <c r="E20" s="136" t="s">
        <v>43</v>
      </c>
      <c r="F20" s="100" t="s">
        <v>65</v>
      </c>
      <c r="G20" s="82">
        <f>SUM(I14:I19)</f>
        <v>0</v>
      </c>
      <c r="H20" s="92">
        <v>8.3199999999999996E-2</v>
      </c>
      <c r="I20" s="80">
        <f t="shared" si="3"/>
        <v>0</v>
      </c>
      <c r="J20" s="133">
        <f t="shared" si="0"/>
        <v>0</v>
      </c>
      <c r="K20" s="133">
        <f t="shared" si="1"/>
        <v>0</v>
      </c>
      <c r="L20" s="102" t="s">
        <v>97</v>
      </c>
    </row>
    <row r="21" spans="2:12" ht="15" x14ac:dyDescent="0.2">
      <c r="B21" s="76">
        <v>8</v>
      </c>
      <c r="C21" s="194" t="s">
        <v>127</v>
      </c>
      <c r="D21" s="194"/>
      <c r="E21" s="194"/>
      <c r="F21" s="194"/>
      <c r="G21" s="194"/>
      <c r="H21" s="194"/>
      <c r="I21" s="84">
        <f>SUM(I14:I20)</f>
        <v>0</v>
      </c>
      <c r="J21" s="84">
        <f>SUM(J14:J20)</f>
        <v>0</v>
      </c>
      <c r="K21" s="84">
        <f>SUM(K14:K20)</f>
        <v>0</v>
      </c>
      <c r="L21" s="102" t="s">
        <v>5</v>
      </c>
    </row>
    <row r="22" spans="2:12" ht="60.75" customHeight="1" x14ac:dyDescent="0.2">
      <c r="B22" s="76">
        <v>9</v>
      </c>
      <c r="C22" s="195" t="s">
        <v>105</v>
      </c>
      <c r="D22" s="195"/>
      <c r="E22" s="137" t="s">
        <v>41</v>
      </c>
      <c r="F22" s="87" t="s">
        <v>65</v>
      </c>
      <c r="G22" s="103">
        <f>I21</f>
        <v>0</v>
      </c>
      <c r="H22" s="88">
        <v>0.4</v>
      </c>
      <c r="I22" s="112">
        <f>ROUND(G22*H22,2)</f>
        <v>0</v>
      </c>
      <c r="J22" s="138">
        <f>ROUNDUP(I22*0.8884,2)</f>
        <v>0</v>
      </c>
      <c r="K22" s="138">
        <f>I22-J22</f>
        <v>0</v>
      </c>
      <c r="L22" s="90" t="s">
        <v>63</v>
      </c>
    </row>
    <row r="23" spans="2:12" ht="19.5" customHeight="1" x14ac:dyDescent="0.2">
      <c r="B23" s="196" t="s">
        <v>104</v>
      </c>
      <c r="C23" s="197"/>
      <c r="D23" s="197"/>
      <c r="E23" s="197"/>
      <c r="F23" s="197"/>
      <c r="G23" s="197"/>
      <c r="H23" s="197"/>
      <c r="I23" s="81">
        <f>I21+I22</f>
        <v>0</v>
      </c>
      <c r="J23" s="81">
        <f t="shared" ref="J23:K23" si="4">J21+J22</f>
        <v>0</v>
      </c>
      <c r="K23" s="81">
        <f t="shared" si="4"/>
        <v>0</v>
      </c>
      <c r="L23" s="102" t="s">
        <v>5</v>
      </c>
    </row>
    <row r="24" spans="2:12" ht="13.5" thickBot="1" x14ac:dyDescent="0.25">
      <c r="B24" s="198" t="s">
        <v>109</v>
      </c>
      <c r="C24" s="199"/>
      <c r="D24" s="199"/>
      <c r="E24" s="199"/>
      <c r="F24" s="199"/>
      <c r="G24" s="199"/>
      <c r="H24" s="199"/>
      <c r="I24" s="113">
        <v>0.1</v>
      </c>
      <c r="J24" s="113">
        <v>0.1</v>
      </c>
      <c r="K24" s="113">
        <v>0.1</v>
      </c>
      <c r="L24" s="114" t="s">
        <v>5</v>
      </c>
    </row>
    <row r="25" spans="2:12" ht="12.75" customHeight="1" thickBot="1" x14ac:dyDescent="0.25">
      <c r="B25" s="200" t="s">
        <v>110</v>
      </c>
      <c r="C25" s="201"/>
      <c r="D25" s="201"/>
      <c r="E25" s="201"/>
      <c r="F25" s="201"/>
      <c r="G25" s="201"/>
      <c r="H25" s="202"/>
      <c r="I25" s="115">
        <f>I23-(I23*I24)</f>
        <v>0</v>
      </c>
      <c r="J25" s="115">
        <f t="shared" ref="J25:K25" si="5">J23-(J23*J24)</f>
        <v>0</v>
      </c>
      <c r="K25" s="115">
        <f t="shared" si="5"/>
        <v>0</v>
      </c>
      <c r="L25" s="108" t="s">
        <v>113</v>
      </c>
    </row>
    <row r="26" spans="2:12" ht="12.75" customHeight="1" thickBot="1" x14ac:dyDescent="0.25"/>
    <row r="27" spans="2:12" ht="12.75" hidden="1" customHeight="1" x14ac:dyDescent="0.2">
      <c r="E27" s="1" t="s">
        <v>9</v>
      </c>
      <c r="G27" s="1" t="s">
        <v>58</v>
      </c>
      <c r="H27" s="99">
        <v>0.05</v>
      </c>
      <c r="I27" s="99">
        <v>8.3199999999999996E-2</v>
      </c>
    </row>
    <row r="28" spans="2:12" ht="12.75" hidden="1" customHeight="1" x14ac:dyDescent="0.2">
      <c r="E28" s="1" t="s">
        <v>41</v>
      </c>
      <c r="G28" s="1" t="s">
        <v>59</v>
      </c>
      <c r="H28" s="99">
        <v>0.1</v>
      </c>
      <c r="I28" s="99">
        <v>0</v>
      </c>
    </row>
    <row r="29" spans="2:12" ht="12.75" hidden="1" customHeight="1" x14ac:dyDescent="0.2">
      <c r="E29" s="1" t="s">
        <v>42</v>
      </c>
      <c r="G29" s="1" t="s">
        <v>60</v>
      </c>
    </row>
    <row r="30" spans="2:12" ht="12.75" hidden="1" customHeight="1" x14ac:dyDescent="0.2">
      <c r="E30" s="1" t="s">
        <v>43</v>
      </c>
      <c r="G30" s="1" t="s">
        <v>65</v>
      </c>
    </row>
    <row r="31" spans="2:12" ht="13.5" hidden="1" thickBot="1" x14ac:dyDescent="0.25">
      <c r="E31" s="1" t="s">
        <v>20</v>
      </c>
    </row>
    <row r="32" spans="2:12" ht="12.75" hidden="1" customHeight="1" x14ac:dyDescent="0.2">
      <c r="E32" s="1" t="s">
        <v>39</v>
      </c>
    </row>
    <row r="33" spans="2:12" ht="13.5" hidden="1" thickBot="1" x14ac:dyDescent="0.25"/>
    <row r="34" spans="2:12" ht="24.75" customHeight="1" thickBot="1" x14ac:dyDescent="0.25">
      <c r="B34" s="174" t="s">
        <v>99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</sheetData>
  <mergeCells count="9">
    <mergeCell ref="B24:H24"/>
    <mergeCell ref="B25:H25"/>
    <mergeCell ref="B34:L34"/>
    <mergeCell ref="B2:L2"/>
    <mergeCell ref="B3:L11"/>
    <mergeCell ref="B12:L12"/>
    <mergeCell ref="C21:H21"/>
    <mergeCell ref="C22:D22"/>
    <mergeCell ref="B23:H23"/>
  </mergeCells>
  <dataValidations count="5">
    <dataValidation type="list" allowBlank="1" showInputMessage="1" showErrorMessage="1" sqref="I24 J24:K24">
      <formula1>$H$27:$H$28</formula1>
    </dataValidation>
    <dataValidation type="decimal" allowBlank="1" showInputMessage="1" sqref="I23 I25:I26 J23:K23 J25:K25">
      <formula1>1</formula1>
      <formula2>20000</formula2>
    </dataValidation>
    <dataValidation type="list" allowBlank="1" showInputMessage="1" showErrorMessage="1" sqref="E22 E14:E20">
      <formula1>$E$25:$E$30</formula1>
    </dataValidation>
    <dataValidation type="decimal" operator="lessThanOrEqual" allowBlank="1" showInputMessage="1" showErrorMessage="1" sqref="H22">
      <formula1>0.4</formula1>
    </dataValidation>
    <dataValidation type="list" allowBlank="1" showInputMessage="1" showErrorMessage="1" sqref="F22 F14:F20">
      <formula1>$G$25:$G$28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38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zoomScale="70" zoomScaleNormal="70" workbookViewId="0">
      <selection activeCell="H23" sqref="H23"/>
    </sheetView>
  </sheetViews>
  <sheetFormatPr defaultRowHeight="12.75" x14ac:dyDescent="0.2"/>
  <cols>
    <col min="1" max="1" width="0.7109375" style="1" customWidth="1"/>
    <col min="2" max="2" width="4.28515625" style="1" customWidth="1"/>
    <col min="3" max="3" width="24.5703125" style="1" customWidth="1"/>
    <col min="4" max="4" width="43.140625" style="1" customWidth="1"/>
    <col min="5" max="5" width="13.42578125" style="1" customWidth="1"/>
    <col min="6" max="6" width="13.85546875" style="1" customWidth="1"/>
    <col min="7" max="7" width="13.140625" style="1" customWidth="1"/>
    <col min="8" max="9" width="15" style="1" bestFit="1" customWidth="1"/>
    <col min="10" max="10" width="16.28515625" style="1" bestFit="1" customWidth="1"/>
    <col min="11" max="11" width="5.42578125" style="1" customWidth="1"/>
    <col min="12" max="12" width="2.85546875" style="1" customWidth="1"/>
    <col min="13" max="13" width="9.140625" style="1"/>
    <col min="14" max="14" width="13.7109375" style="1" bestFit="1" customWidth="1"/>
    <col min="15" max="16384" width="9.140625" style="1"/>
  </cols>
  <sheetData>
    <row r="1" spans="2:10" ht="13.5" thickBot="1" x14ac:dyDescent="0.25">
      <c r="H1" s="1" t="s">
        <v>129</v>
      </c>
    </row>
    <row r="2" spans="2:10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9"/>
      <c r="J2" s="180"/>
    </row>
    <row r="3" spans="2:10" x14ac:dyDescent="0.2">
      <c r="B3" s="181"/>
      <c r="C3" s="182"/>
      <c r="D3" s="182"/>
      <c r="E3" s="182"/>
      <c r="F3" s="182"/>
      <c r="G3" s="182"/>
      <c r="H3" s="182"/>
      <c r="I3" s="161"/>
      <c r="J3" s="183"/>
    </row>
    <row r="4" spans="2:10" x14ac:dyDescent="0.2">
      <c r="B4" s="184"/>
      <c r="C4" s="185"/>
      <c r="D4" s="185"/>
      <c r="E4" s="185"/>
      <c r="F4" s="185"/>
      <c r="G4" s="185"/>
      <c r="H4" s="185"/>
      <c r="I4" s="186"/>
      <c r="J4" s="187"/>
    </row>
    <row r="5" spans="2:10" x14ac:dyDescent="0.2">
      <c r="B5" s="184"/>
      <c r="C5" s="185"/>
      <c r="D5" s="185"/>
      <c r="E5" s="185"/>
      <c r="F5" s="185"/>
      <c r="G5" s="185"/>
      <c r="H5" s="185"/>
      <c r="I5" s="186"/>
      <c r="J5" s="187"/>
    </row>
    <row r="6" spans="2:10" x14ac:dyDescent="0.2">
      <c r="B6" s="184"/>
      <c r="C6" s="185"/>
      <c r="D6" s="185"/>
      <c r="E6" s="185"/>
      <c r="F6" s="185"/>
      <c r="G6" s="185"/>
      <c r="H6" s="185"/>
      <c r="I6" s="186"/>
      <c r="J6" s="187"/>
    </row>
    <row r="7" spans="2:10" x14ac:dyDescent="0.2">
      <c r="B7" s="184"/>
      <c r="C7" s="185"/>
      <c r="D7" s="185"/>
      <c r="E7" s="185"/>
      <c r="F7" s="185"/>
      <c r="G7" s="185"/>
      <c r="H7" s="185"/>
      <c r="I7" s="186"/>
      <c r="J7" s="187"/>
    </row>
    <row r="8" spans="2:10" x14ac:dyDescent="0.2">
      <c r="B8" s="184"/>
      <c r="C8" s="185"/>
      <c r="D8" s="185"/>
      <c r="E8" s="185"/>
      <c r="F8" s="185"/>
      <c r="G8" s="185"/>
      <c r="H8" s="185"/>
      <c r="I8" s="186"/>
      <c r="J8" s="187"/>
    </row>
    <row r="9" spans="2:10" x14ac:dyDescent="0.2">
      <c r="B9" s="184"/>
      <c r="C9" s="185"/>
      <c r="D9" s="185"/>
      <c r="E9" s="185"/>
      <c r="F9" s="185"/>
      <c r="G9" s="185"/>
      <c r="H9" s="185"/>
      <c r="I9" s="186"/>
      <c r="J9" s="187"/>
    </row>
    <row r="10" spans="2:10" x14ac:dyDescent="0.2">
      <c r="B10" s="184"/>
      <c r="C10" s="185"/>
      <c r="D10" s="185"/>
      <c r="E10" s="185"/>
      <c r="F10" s="185"/>
      <c r="G10" s="185"/>
      <c r="H10" s="185"/>
      <c r="I10" s="186"/>
      <c r="J10" s="187"/>
    </row>
    <row r="11" spans="2:10" ht="13.5" thickBot="1" x14ac:dyDescent="0.25">
      <c r="B11" s="188"/>
      <c r="C11" s="189"/>
      <c r="D11" s="189"/>
      <c r="E11" s="189"/>
      <c r="F11" s="189"/>
      <c r="G11" s="189"/>
      <c r="H11" s="189"/>
      <c r="I11" s="155"/>
      <c r="J11" s="190"/>
    </row>
    <row r="12" spans="2:10" ht="23.25" thickBot="1" x14ac:dyDescent="0.25">
      <c r="B12" s="203" t="s">
        <v>100</v>
      </c>
      <c r="C12" s="204"/>
      <c r="D12" s="204"/>
      <c r="E12" s="204"/>
      <c r="F12" s="204"/>
      <c r="G12" s="204"/>
      <c r="H12" s="204"/>
      <c r="I12" s="204"/>
      <c r="J12" s="205"/>
    </row>
    <row r="13" spans="2:10" ht="37.5" customHeight="1" x14ac:dyDescent="0.2">
      <c r="B13" s="93" t="s">
        <v>46</v>
      </c>
      <c r="C13" s="94" t="s">
        <v>24</v>
      </c>
      <c r="D13" s="94" t="s">
        <v>18</v>
      </c>
      <c r="E13" s="94" t="s">
        <v>17</v>
      </c>
      <c r="F13" s="94" t="s">
        <v>16</v>
      </c>
      <c r="G13" s="94" t="s">
        <v>15</v>
      </c>
      <c r="H13" s="94" t="s">
        <v>86</v>
      </c>
      <c r="I13" s="128" t="s">
        <v>87</v>
      </c>
      <c r="J13" s="117" t="s">
        <v>114</v>
      </c>
    </row>
    <row r="14" spans="2:10" ht="15" x14ac:dyDescent="0.2">
      <c r="B14" s="76">
        <v>1</v>
      </c>
      <c r="C14" s="126" t="s">
        <v>115</v>
      </c>
      <c r="D14" s="79" t="s">
        <v>9</v>
      </c>
      <c r="E14" s="100" t="s">
        <v>60</v>
      </c>
      <c r="F14" s="82">
        <f>Aplikácia!G18</f>
        <v>0</v>
      </c>
      <c r="G14" s="100">
        <v>1</v>
      </c>
      <c r="H14" s="132">
        <f>SUM(Aplikácia!J14:J17)</f>
        <v>0</v>
      </c>
      <c r="I14" s="133">
        <f>SUM(Aplikácia!K14:K17)</f>
        <v>0</v>
      </c>
      <c r="J14" s="118">
        <f t="shared" ref="J14:J19" si="0">F14*G14</f>
        <v>0</v>
      </c>
    </row>
    <row r="15" spans="2:10" ht="15" x14ac:dyDescent="0.2">
      <c r="B15" s="76">
        <v>2</v>
      </c>
      <c r="C15" s="126" t="s">
        <v>119</v>
      </c>
      <c r="D15" s="79" t="s">
        <v>120</v>
      </c>
      <c r="E15" s="100" t="s">
        <v>60</v>
      </c>
      <c r="F15" s="82">
        <f>'Aplikácia (2)'!G18</f>
        <v>0</v>
      </c>
      <c r="G15" s="100">
        <v>1</v>
      </c>
      <c r="H15" s="132">
        <f>SUM('Aplikácia (2)'!J14:J17)</f>
        <v>0</v>
      </c>
      <c r="I15" s="132">
        <f>SUM('Aplikácia (2)'!K14:K17)</f>
        <v>0</v>
      </c>
      <c r="J15" s="118">
        <f>F15*G15</f>
        <v>0</v>
      </c>
    </row>
    <row r="16" spans="2:10" ht="15" x14ac:dyDescent="0.2">
      <c r="B16" s="76">
        <v>3</v>
      </c>
      <c r="C16" s="126" t="s">
        <v>116</v>
      </c>
      <c r="D16" s="79" t="s">
        <v>9</v>
      </c>
      <c r="E16" s="100" t="s">
        <v>60</v>
      </c>
      <c r="F16" s="82">
        <f>Softvér!G21</f>
        <v>0</v>
      </c>
      <c r="G16" s="100">
        <v>1</v>
      </c>
      <c r="H16" s="132">
        <f>SUM(Softvér!J14:J20)</f>
        <v>0</v>
      </c>
      <c r="I16" s="133">
        <f>SUM(Softvér!K14:K20)</f>
        <v>0</v>
      </c>
      <c r="J16" s="118">
        <f t="shared" si="0"/>
        <v>0</v>
      </c>
    </row>
    <row r="17" spans="2:10" ht="15" x14ac:dyDescent="0.2">
      <c r="B17" s="76">
        <v>4</v>
      </c>
      <c r="C17" s="126" t="s">
        <v>121</v>
      </c>
      <c r="D17" s="79" t="s">
        <v>120</v>
      </c>
      <c r="E17" s="100" t="s">
        <v>60</v>
      </c>
      <c r="F17" s="82">
        <f>'Softvér (2)'!G21</f>
        <v>0</v>
      </c>
      <c r="G17" s="100">
        <v>1</v>
      </c>
      <c r="H17" s="132">
        <f>SUM('Softvér (2)'!J14:J20)</f>
        <v>0</v>
      </c>
      <c r="I17" s="132">
        <f>SUM('Softvér (2)'!K14:K20)</f>
        <v>0</v>
      </c>
      <c r="J17" s="118">
        <f t="shared" si="0"/>
        <v>0</v>
      </c>
    </row>
    <row r="18" spans="2:10" ht="15" x14ac:dyDescent="0.2">
      <c r="B18" s="76">
        <v>3</v>
      </c>
      <c r="C18" s="126" t="s">
        <v>117</v>
      </c>
      <c r="D18" s="79" t="s">
        <v>9</v>
      </c>
      <c r="E18" s="100" t="s">
        <v>60</v>
      </c>
      <c r="F18" s="82">
        <f>Zariadenie!G20</f>
        <v>0</v>
      </c>
      <c r="G18" s="100">
        <v>1</v>
      </c>
      <c r="H18" s="132">
        <f>SUM(Zariadenie!J14:J19)</f>
        <v>0</v>
      </c>
      <c r="I18" s="133">
        <f>SUM(Zariadenie!K14:K19)</f>
        <v>0</v>
      </c>
      <c r="J18" s="118">
        <f t="shared" si="0"/>
        <v>0</v>
      </c>
    </row>
    <row r="19" spans="2:10" ht="15" x14ac:dyDescent="0.2">
      <c r="B19" s="76">
        <v>4</v>
      </c>
      <c r="C19" s="126" t="s">
        <v>122</v>
      </c>
      <c r="D19" s="79" t="s">
        <v>120</v>
      </c>
      <c r="E19" s="100" t="s">
        <v>60</v>
      </c>
      <c r="F19" s="82">
        <f>'Zariadenie (2)'!G20</f>
        <v>0</v>
      </c>
      <c r="G19" s="100">
        <v>1</v>
      </c>
      <c r="H19" s="132">
        <f>SUM('Zariadenie (2)'!J14:J19)</f>
        <v>0</v>
      </c>
      <c r="I19" s="132">
        <f>SUM('Zariadenie (2)'!K14:K19)</f>
        <v>0</v>
      </c>
      <c r="J19" s="118">
        <f t="shared" si="0"/>
        <v>0</v>
      </c>
    </row>
    <row r="20" spans="2:10" ht="24" customHeight="1" x14ac:dyDescent="0.2">
      <c r="B20" s="83">
        <v>5</v>
      </c>
      <c r="C20" s="100" t="s">
        <v>88</v>
      </c>
      <c r="D20" s="79" t="s">
        <v>43</v>
      </c>
      <c r="E20" s="100" t="s">
        <v>65</v>
      </c>
      <c r="F20" s="82">
        <f>SUM(Aplikácia!G18,'Aplikácia (2)'!G18,Softvér!G21,'Softvér (2)'!G21,Zariadenie!G20,'Zariadenie (2)'!G20)</f>
        <v>0</v>
      </c>
      <c r="G20" s="92">
        <v>8.3199999999999996E-2</v>
      </c>
      <c r="H20" s="81">
        <f>SUM(Aplikácia!J18, 'Aplikácia (2)'!J18,Softvér!J21, 'Softvér (2)'!J21,Zariadenie!J20,'Zariadenie (2)'!J20)</f>
        <v>0</v>
      </c>
      <c r="I20" s="131">
        <f>SUM(Aplikácia!K18,'Aplikácia (2)'!K18,Softvér!K21,'Softvér (2)'!K21,Zariadenie!K20,'Zariadenie (2)'!K20)</f>
        <v>0</v>
      </c>
      <c r="J20" s="118">
        <f>SUM(Aplikácia!I18,'Aplikácia (2)'!I18,Softvér!I21,'Softvér (2)'!I21,Zariadenie!I20,'Zariadenie (2)'!I20)</f>
        <v>0</v>
      </c>
    </row>
    <row r="21" spans="2:10" ht="15" x14ac:dyDescent="0.2">
      <c r="B21" s="83">
        <v>6</v>
      </c>
      <c r="C21" s="210" t="s">
        <v>108</v>
      </c>
      <c r="D21" s="211"/>
      <c r="E21" s="211"/>
      <c r="F21" s="211"/>
      <c r="G21" s="212"/>
      <c r="H21" s="84">
        <f>SUM(Aplikácia!J19,'Aplikácia (2)'!J19,Softvér!J22,'Softvér (2)'!J22,Zariadenie!J21,'Zariadenie (2)'!J21)</f>
        <v>0</v>
      </c>
      <c r="I21" s="134">
        <f>SUM(Aplikácia!K19, 'Aplikácia (2)'!K19,Softvér!K22, 'Softvér (2)'!K22, Zariadenie!K21,'Zariadenie (2)'!K21)</f>
        <v>0</v>
      </c>
      <c r="J21" s="135">
        <f>SUM(Aplikácia!I19,'Aplikácia (2)'!I19,Softvér!I22,'Softvér (2)'!I22,Zariadenie!I21,'Zariadenie (2)'!I21)</f>
        <v>0</v>
      </c>
    </row>
    <row r="22" spans="2:10" ht="25.5" x14ac:dyDescent="0.2">
      <c r="B22" s="85">
        <v>7</v>
      </c>
      <c r="C22" s="116" t="s">
        <v>56</v>
      </c>
      <c r="D22" s="86" t="s">
        <v>41</v>
      </c>
      <c r="E22" s="87" t="s">
        <v>65</v>
      </c>
      <c r="F22" s="103">
        <f>SUM(Aplikácia!I19,'Aplikácia (2)'!I19,Softvér!I22,'Softvér (2)'!I22,Zariadenie!I21,'Zariadenie (2)'!I21)</f>
        <v>0</v>
      </c>
      <c r="G22" s="88">
        <v>0.4</v>
      </c>
      <c r="H22" s="89">
        <f>SUM(Aplikácia!J20,'Aplikácia (2)'!J20,Softvér!J23,'Softvér (2)'!J23,Zariadenie!J22,'Zariadenie (2)'!J22)</f>
        <v>0</v>
      </c>
      <c r="I22" s="124">
        <f>SUM(Aplikácia!K20,'Aplikácia (2)'!K20,Softvér!K23,'Softvér (2)'!K23,Zariadenie!K22,'Zariadenie (2)'!K22)</f>
        <v>0</v>
      </c>
      <c r="J22" s="119">
        <f>SUM(Aplikácia!I20,'Aplikácia (2)'!I20,Softvér!I23,'Softvér (2)'!I23,Zariadenie!I22,'Zariadenie (2)'!I22)</f>
        <v>0</v>
      </c>
    </row>
    <row r="23" spans="2:10" x14ac:dyDescent="0.2">
      <c r="B23" s="197" t="s">
        <v>6</v>
      </c>
      <c r="C23" s="197"/>
      <c r="D23" s="197"/>
      <c r="E23" s="197"/>
      <c r="F23" s="197"/>
      <c r="G23" s="197"/>
      <c r="H23" s="81">
        <f>SUM(Aplikácia!J21,'Aplikácia (2)'!J21,Softvér!J24,'Softvér (2)'!J24,Zariadenie!J23,'Zariadenie (2)'!J23)</f>
        <v>0</v>
      </c>
      <c r="I23" s="131">
        <f>SUM(Aplikácia!K21,'Aplikácia (2)'!K21,Softvér!K24,'Softvér (2)'!K24,Zariadenie!K23,'Zariadenie (2)'!K23)</f>
        <v>0</v>
      </c>
      <c r="J23" s="120">
        <f>SUM(Aplikácia!I21,'Aplikácia (2)'!I21,Softvér!I24,'Softvér (2)'!I24,Zariadenie!I23,'Zariadenie (2)'!I23)</f>
        <v>0</v>
      </c>
    </row>
    <row r="24" spans="2:10" ht="13.5" thickBot="1" x14ac:dyDescent="0.25">
      <c r="B24" s="199" t="s">
        <v>109</v>
      </c>
      <c r="C24" s="199"/>
      <c r="D24" s="199"/>
      <c r="E24" s="199"/>
      <c r="F24" s="199"/>
      <c r="G24" s="123">
        <v>0.1</v>
      </c>
      <c r="H24" s="89"/>
      <c r="I24" s="124"/>
      <c r="J24" s="121"/>
    </row>
    <row r="25" spans="2:10" ht="19.5" thickBot="1" x14ac:dyDescent="0.25">
      <c r="B25" s="213" t="s">
        <v>110</v>
      </c>
      <c r="C25" s="214"/>
      <c r="D25" s="214"/>
      <c r="E25" s="214"/>
      <c r="F25" s="214"/>
      <c r="G25" s="127"/>
      <c r="H25" s="129">
        <f>SUM(Aplikácia!J23,'Aplikácia (2)'!J23,Softvér!J26,'Softvér (2)'!J26,Zariadenie!J25,'Zariadenie (2)'!J25)</f>
        <v>0</v>
      </c>
      <c r="I25" s="130">
        <f>SUM(Aplikácia!K23,'Aplikácia (2)'!K23,Softvér!K26,'Softvér (2)'!K26,Zariadenie!K25,'Zariadenie (2)'!K25)</f>
        <v>0</v>
      </c>
      <c r="J25" s="122">
        <f>SUM(Aplikácia!I23,'Aplikácia (2)'!I23,Softvér!I26,'Softvér (2)'!I26,Zariadenie!I25,'Zariadenie (2)'!I25)</f>
        <v>0</v>
      </c>
    </row>
    <row r="26" spans="2:10" ht="13.5" thickBot="1" x14ac:dyDescent="0.25">
      <c r="B26" s="104"/>
      <c r="C26" s="3"/>
      <c r="D26" s="3"/>
      <c r="E26" s="3"/>
      <c r="F26" s="3"/>
      <c r="G26" s="3"/>
      <c r="H26" s="3"/>
      <c r="I26" s="3"/>
      <c r="J26" s="105"/>
    </row>
    <row r="27" spans="2:10" hidden="1" x14ac:dyDescent="0.2">
      <c r="B27" s="104"/>
      <c r="C27" s="3"/>
      <c r="D27" s="3" t="s">
        <v>9</v>
      </c>
      <c r="E27" s="3"/>
      <c r="F27" s="3" t="s">
        <v>58</v>
      </c>
      <c r="G27" s="107">
        <v>8.3199999999999996E-2</v>
      </c>
      <c r="H27" s="3"/>
      <c r="I27" s="3"/>
      <c r="J27" s="105"/>
    </row>
    <row r="28" spans="2:10" hidden="1" x14ac:dyDescent="0.2">
      <c r="B28" s="104"/>
      <c r="C28" s="3"/>
      <c r="D28" s="3" t="s">
        <v>41</v>
      </c>
      <c r="E28" s="3"/>
      <c r="F28" s="3" t="s">
        <v>59</v>
      </c>
      <c r="G28" s="107">
        <v>0</v>
      </c>
      <c r="H28" s="3"/>
      <c r="I28" s="3"/>
      <c r="J28" s="105"/>
    </row>
    <row r="29" spans="2:10" hidden="1" x14ac:dyDescent="0.2">
      <c r="B29" s="104"/>
      <c r="C29" s="3"/>
      <c r="D29" s="3" t="s">
        <v>42</v>
      </c>
      <c r="E29" s="3"/>
      <c r="F29" s="3" t="s">
        <v>60</v>
      </c>
      <c r="G29" s="107">
        <v>0.05</v>
      </c>
      <c r="H29" s="3"/>
      <c r="I29" s="3"/>
      <c r="J29" s="105"/>
    </row>
    <row r="30" spans="2:10" hidden="1" x14ac:dyDescent="0.2">
      <c r="B30" s="104"/>
      <c r="C30" s="3"/>
      <c r="D30" s="3" t="s">
        <v>43</v>
      </c>
      <c r="E30" s="3"/>
      <c r="F30" s="3" t="s">
        <v>65</v>
      </c>
      <c r="G30" s="107">
        <v>0.1</v>
      </c>
      <c r="H30" s="3"/>
      <c r="I30" s="3"/>
      <c r="J30" s="105"/>
    </row>
    <row r="31" spans="2:10" hidden="1" x14ac:dyDescent="0.2">
      <c r="B31" s="104"/>
      <c r="C31" s="3"/>
      <c r="D31" s="3" t="s">
        <v>20</v>
      </c>
      <c r="E31" s="3"/>
      <c r="F31" s="3"/>
      <c r="G31" s="3"/>
      <c r="H31" s="3"/>
      <c r="I31" s="3"/>
      <c r="J31" s="105"/>
    </row>
    <row r="32" spans="2:10" hidden="1" x14ac:dyDescent="0.2">
      <c r="B32" s="104"/>
      <c r="C32" s="3"/>
      <c r="D32" s="3" t="s">
        <v>39</v>
      </c>
      <c r="E32" s="3"/>
      <c r="F32" s="3"/>
      <c r="G32" s="3"/>
      <c r="H32" s="3"/>
      <c r="I32" s="3"/>
      <c r="J32" s="105"/>
    </row>
    <row r="33" spans="2:10" ht="13.5" hidden="1" thickBot="1" x14ac:dyDescent="0.25">
      <c r="B33" s="104"/>
      <c r="C33" s="3"/>
      <c r="D33" s="3"/>
      <c r="E33" s="3"/>
      <c r="F33" s="3"/>
      <c r="G33" s="3"/>
      <c r="H33" s="3"/>
      <c r="I33" s="3"/>
      <c r="J33" s="105"/>
    </row>
    <row r="34" spans="2:10" ht="55.5" customHeight="1" thickBot="1" x14ac:dyDescent="0.25">
      <c r="B34" s="174" t="s">
        <v>123</v>
      </c>
      <c r="C34" s="175"/>
      <c r="D34" s="175"/>
      <c r="E34" s="175"/>
      <c r="F34" s="175"/>
      <c r="G34" s="175"/>
      <c r="H34" s="175"/>
      <c r="I34" s="175"/>
      <c r="J34" s="176"/>
    </row>
  </sheetData>
  <mergeCells count="8">
    <mergeCell ref="B34:J34"/>
    <mergeCell ref="C21:G21"/>
    <mergeCell ref="B2:J2"/>
    <mergeCell ref="B3:J11"/>
    <mergeCell ref="B12:J12"/>
    <mergeCell ref="B23:G23"/>
    <mergeCell ref="B24:F24"/>
    <mergeCell ref="B25:F25"/>
  </mergeCells>
  <dataValidations count="4">
    <dataValidation type="list" allowBlank="1" showInputMessage="1" showErrorMessage="1" sqref="D22 D14:D20">
      <formula1>$D$27:$D$32</formula1>
    </dataValidation>
    <dataValidation type="decimal" operator="lessThanOrEqual" allowBlank="1" showInputMessage="1" showErrorMessage="1" sqref="G22">
      <formula1>0.4</formula1>
    </dataValidation>
    <dataValidation type="list" allowBlank="1" showInputMessage="1" showErrorMessage="1" sqref="E22 E14:E20">
      <formula1>$F$27:$F$30</formula1>
    </dataValidation>
    <dataValidation type="list" operator="lessThanOrEqual" allowBlank="1" showInputMessage="1" showErrorMessage="1" sqref="G24">
      <formula1>$G$29:$G$30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9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19</vt:i4>
      </vt:variant>
    </vt:vector>
  </HeadingPairs>
  <TitlesOfParts>
    <vt:vector size="29" baseType="lpstr">
      <vt:lpstr>1.Vykaz. real. vydavkov</vt:lpstr>
      <vt:lpstr>Aplikácia</vt:lpstr>
      <vt:lpstr>Aplikácia (2)</vt:lpstr>
      <vt:lpstr>Softvér</vt:lpstr>
      <vt:lpstr>Softvér (2)</vt:lpstr>
      <vt:lpstr>Zariadenie</vt:lpstr>
      <vt:lpstr>3.Pausal na nepriame vyd.</vt:lpstr>
      <vt:lpstr>Zariadenie (2)</vt:lpstr>
      <vt:lpstr>Rozpočet - spolu</vt:lpstr>
      <vt:lpstr>Pokyny k vyplneniu</vt:lpstr>
      <vt:lpstr>'1.Vykaz. real. vydavkov'!Názvy_tlače</vt:lpstr>
      <vt:lpstr>'3.Pausal na nepriame vyd.'!Názvy_tlače</vt:lpstr>
      <vt:lpstr>Aplikácia!Názvy_tlače</vt:lpstr>
      <vt:lpstr>'Aplikácia (2)'!Názvy_tlače</vt:lpstr>
      <vt:lpstr>'Rozpočet - spolu'!Názvy_tlače</vt:lpstr>
      <vt:lpstr>Softvér!Názvy_tlače</vt:lpstr>
      <vt:lpstr>'Softvér (2)'!Názvy_tlače</vt:lpstr>
      <vt:lpstr>Zariadenie!Názvy_tlače</vt:lpstr>
      <vt:lpstr>'Zariadenie (2)'!Názvy_tlače</vt:lpstr>
      <vt:lpstr>'1.Vykaz. real. vydavkov'!Oblasť_tlače</vt:lpstr>
      <vt:lpstr>'3.Pausal na nepriame vyd.'!Oblasť_tlače</vt:lpstr>
      <vt:lpstr>Aplikácia!Oblasť_tlače</vt:lpstr>
      <vt:lpstr>'Aplikácia (2)'!Oblasť_tlače</vt:lpstr>
      <vt:lpstr>'Pokyny k vyplneniu'!Oblasť_tlače</vt:lpstr>
      <vt:lpstr>'Rozpočet - spolu'!Oblasť_tlače</vt:lpstr>
      <vt:lpstr>Softvér!Oblasť_tlače</vt:lpstr>
      <vt:lpstr>'Softvér (2)'!Oblasť_tlače</vt:lpstr>
      <vt:lpstr>Zariadenie!Oblasť_tlače</vt:lpstr>
      <vt:lpstr>'Zariadenie (2)'!Oblasť_tlače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Autor</cp:lastModifiedBy>
  <cp:lastPrinted>2018-04-03T15:39:46Z</cp:lastPrinted>
  <dcterms:created xsi:type="dcterms:W3CDTF">2015-06-18T13:20:51Z</dcterms:created>
  <dcterms:modified xsi:type="dcterms:W3CDTF">2018-04-04T08:18:05Z</dcterms:modified>
</cp:coreProperties>
</file>